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135" windowWidth="11355" windowHeight="6150" firstSheet="1" activeTab="11"/>
  </bookViews>
  <sheets>
    <sheet name="1 день" sheetId="1" r:id="rId1"/>
    <sheet name="2 день" sheetId="11" r:id="rId2"/>
    <sheet name="3 день" sheetId="10" r:id="rId3"/>
    <sheet name="4 день" sheetId="9" r:id="rId4"/>
    <sheet name="5 день" sheetId="8" r:id="rId5"/>
    <sheet name="6 день" sheetId="14" r:id="rId6"/>
    <sheet name="7 день" sheetId="7" r:id="rId7"/>
    <sheet name="8 день" sheetId="6" r:id="rId8"/>
    <sheet name="9 день" sheetId="5" r:id="rId9"/>
    <sheet name="10 день" sheetId="4" r:id="rId10"/>
    <sheet name="11 день" sheetId="3" r:id="rId11"/>
    <sheet name="12 день" sheetId="12" r:id="rId12"/>
  </sheets>
  <definedNames>
    <definedName name="Группа">#REF!</definedName>
    <definedName name="Дата_Печати">#REF!</definedName>
    <definedName name="Дата_Сост">#REF!</definedName>
    <definedName name="С3">'1 день'!$A$3</definedName>
    <definedName name="Физ_Норма">#REF!</definedName>
  </definedNames>
  <calcPr calcId="124519"/>
</workbook>
</file>

<file path=xl/calcChain.xml><?xml version="1.0" encoding="utf-8"?>
<calcChain xmlns="http://schemas.openxmlformats.org/spreadsheetml/2006/main">
  <c r="C21" i="10"/>
  <c r="C19" i="8" l="1"/>
  <c r="C13" i="12"/>
  <c r="C11"/>
  <c r="AJ17"/>
  <c r="AJ18" s="1"/>
  <c r="AF17"/>
  <c r="AF18" s="1"/>
  <c r="AE17"/>
  <c r="AE18" s="1"/>
  <c r="AD17"/>
  <c r="AD18" s="1"/>
  <c r="AB17"/>
  <c r="AB18" s="1"/>
  <c r="AA17"/>
  <c r="AA18" s="1"/>
  <c r="Z17"/>
  <c r="Z18" s="1"/>
  <c r="Y17"/>
  <c r="Y18" s="1"/>
  <c r="X17"/>
  <c r="X18" s="1"/>
  <c r="J17"/>
  <c r="J18" s="1"/>
  <c r="I17"/>
  <c r="I18" s="1"/>
  <c r="G17"/>
  <c r="G18" s="1"/>
  <c r="E17"/>
  <c r="E18" s="1"/>
  <c r="C14"/>
  <c r="A14"/>
  <c r="A13"/>
  <c r="C12"/>
  <c r="A12"/>
  <c r="A11"/>
  <c r="C11" i="14"/>
  <c r="AJ16"/>
  <c r="AJ17" s="1"/>
  <c r="AF16"/>
  <c r="AF17" s="1"/>
  <c r="AE16"/>
  <c r="AE17" s="1"/>
  <c r="AD16"/>
  <c r="AD17" s="1"/>
  <c r="AB16"/>
  <c r="AB17" s="1"/>
  <c r="AA16"/>
  <c r="AA17" s="1"/>
  <c r="Z16"/>
  <c r="Z17" s="1"/>
  <c r="Y16"/>
  <c r="Y17" s="1"/>
  <c r="X16"/>
  <c r="X17" s="1"/>
  <c r="J16"/>
  <c r="J17" s="1"/>
  <c r="I16"/>
  <c r="I17" s="1"/>
  <c r="G16"/>
  <c r="G17" s="1"/>
  <c r="E16"/>
  <c r="E17" s="1"/>
  <c r="C13"/>
  <c r="A13"/>
  <c r="A11"/>
  <c r="A19" i="5" l="1"/>
  <c r="A18" i="6"/>
  <c r="A22" i="9"/>
  <c r="A19" i="11"/>
  <c r="A21" l="1"/>
  <c r="A21" i="3"/>
  <c r="A20"/>
  <c r="A19"/>
  <c r="A22"/>
  <c r="C14"/>
  <c r="A11"/>
  <c r="A18" i="5"/>
  <c r="C11"/>
  <c r="A11"/>
  <c r="C10"/>
  <c r="C12" i="6"/>
  <c r="A12"/>
  <c r="A10"/>
  <c r="A9"/>
  <c r="A16" i="7"/>
  <c r="C12"/>
  <c r="A11"/>
  <c r="A9"/>
  <c r="AJ23" i="5"/>
  <c r="AF23"/>
  <c r="AE23"/>
  <c r="AD23"/>
  <c r="AB23"/>
  <c r="AA23"/>
  <c r="Z23"/>
  <c r="Y23"/>
  <c r="X23"/>
  <c r="J23"/>
  <c r="I23"/>
  <c r="G23"/>
  <c r="E23"/>
  <c r="C20"/>
  <c r="A20"/>
  <c r="A17"/>
  <c r="A16"/>
  <c r="AJ14"/>
  <c r="AF14"/>
  <c r="AF24" s="1"/>
  <c r="AE14"/>
  <c r="AD14"/>
  <c r="AD24" s="1"/>
  <c r="AB14"/>
  <c r="AA14"/>
  <c r="Z14"/>
  <c r="Z24" s="1"/>
  <c r="Y14"/>
  <c r="Y24" s="1"/>
  <c r="X14"/>
  <c r="J14"/>
  <c r="I14"/>
  <c r="G14"/>
  <c r="G24" s="1"/>
  <c r="E14"/>
  <c r="C13"/>
  <c r="A9"/>
  <c r="AJ24" i="7"/>
  <c r="AF24"/>
  <c r="AE24"/>
  <c r="AD24"/>
  <c r="AB24"/>
  <c r="AA24"/>
  <c r="Z24"/>
  <c r="Y24"/>
  <c r="X24"/>
  <c r="J24"/>
  <c r="I24"/>
  <c r="G24"/>
  <c r="E24"/>
  <c r="C21"/>
  <c r="A20"/>
  <c r="A19"/>
  <c r="C18"/>
  <c r="A18"/>
  <c r="A17"/>
  <c r="AJ14"/>
  <c r="AF14"/>
  <c r="AE14"/>
  <c r="AD14"/>
  <c r="AB14"/>
  <c r="AB25" s="1"/>
  <c r="AA14"/>
  <c r="Z14"/>
  <c r="Y14"/>
  <c r="X14"/>
  <c r="J14"/>
  <c r="I14"/>
  <c r="G14"/>
  <c r="E14"/>
  <c r="C13"/>
  <c r="C10"/>
  <c r="A10"/>
  <c r="A18" i="8"/>
  <c r="A11"/>
  <c r="AJ22" i="6"/>
  <c r="AF22"/>
  <c r="AE22"/>
  <c r="AD22"/>
  <c r="AB22"/>
  <c r="AA22"/>
  <c r="Z22"/>
  <c r="Y22"/>
  <c r="X22"/>
  <c r="J22"/>
  <c r="I22"/>
  <c r="G22"/>
  <c r="E22"/>
  <c r="C19"/>
  <c r="A17"/>
  <c r="A16"/>
  <c r="AJ14"/>
  <c r="AJ23" s="1"/>
  <c r="AF14"/>
  <c r="AF23" s="1"/>
  <c r="AE14"/>
  <c r="AE23" s="1"/>
  <c r="AD14"/>
  <c r="AD23" s="1"/>
  <c r="AB14"/>
  <c r="AB23" s="1"/>
  <c r="AA14"/>
  <c r="AA23" s="1"/>
  <c r="Z14"/>
  <c r="Z23" s="1"/>
  <c r="Y14"/>
  <c r="Y23" s="1"/>
  <c r="X14"/>
  <c r="X23" s="1"/>
  <c r="J14"/>
  <c r="J23" s="1"/>
  <c r="I14"/>
  <c r="I23" s="1"/>
  <c r="G14"/>
  <c r="G23" s="1"/>
  <c r="E14"/>
  <c r="E23" s="1"/>
  <c r="C13"/>
  <c r="C10"/>
  <c r="AJ23" i="8"/>
  <c r="AF23"/>
  <c r="AE23"/>
  <c r="AD23"/>
  <c r="AB23"/>
  <c r="AA23"/>
  <c r="Z23"/>
  <c r="Y23"/>
  <c r="X23"/>
  <c r="J23"/>
  <c r="I23"/>
  <c r="G23"/>
  <c r="E23"/>
  <c r="C20"/>
  <c r="A20"/>
  <c r="A19"/>
  <c r="A17"/>
  <c r="A16"/>
  <c r="AJ14"/>
  <c r="AJ24" s="1"/>
  <c r="AF14"/>
  <c r="AF24" s="1"/>
  <c r="AE14"/>
  <c r="AD14"/>
  <c r="AB14"/>
  <c r="AA14"/>
  <c r="Z14"/>
  <c r="Y14"/>
  <c r="Y24" s="1"/>
  <c r="X14"/>
  <c r="J14"/>
  <c r="J24" s="1"/>
  <c r="I14"/>
  <c r="G14"/>
  <c r="E14"/>
  <c r="C13"/>
  <c r="C11"/>
  <c r="C10"/>
  <c r="A10"/>
  <c r="A9"/>
  <c r="C14" i="10"/>
  <c r="A14"/>
  <c r="A13"/>
  <c r="A12"/>
  <c r="A22" i="11"/>
  <c r="A18"/>
  <c r="AA24" i="8" l="1"/>
  <c r="X24"/>
  <c r="E24"/>
  <c r="AJ25" i="7"/>
  <c r="AE24" i="5"/>
  <c r="G24" i="8"/>
  <c r="I24"/>
  <c r="AJ24" i="5"/>
  <c r="Z24" i="8"/>
  <c r="AB24" i="5"/>
  <c r="AB24" i="8"/>
  <c r="AD24"/>
  <c r="AE24"/>
  <c r="AA24" i="5"/>
  <c r="X24"/>
  <c r="J24"/>
  <c r="I24"/>
  <c r="E24"/>
  <c r="AF25" i="7"/>
  <c r="AE25"/>
  <c r="AD25"/>
  <c r="AA25"/>
  <c r="Z25"/>
  <c r="Y25"/>
  <c r="X25"/>
  <c r="J25"/>
  <c r="I25"/>
  <c r="G25"/>
  <c r="E25"/>
  <c r="A12" i="11"/>
  <c r="A13" i="1"/>
  <c r="AJ25" i="3"/>
  <c r="AF25"/>
  <c r="AE25"/>
  <c r="AD25"/>
  <c r="AB25"/>
  <c r="AA25"/>
  <c r="Z25"/>
  <c r="Y25"/>
  <c r="X25"/>
  <c r="J25"/>
  <c r="I25"/>
  <c r="G25"/>
  <c r="E25"/>
  <c r="C22"/>
  <c r="A18"/>
  <c r="AJ16"/>
  <c r="AF16"/>
  <c r="AE16"/>
  <c r="AD16"/>
  <c r="AD26" s="1"/>
  <c r="AB16"/>
  <c r="AB26" s="1"/>
  <c r="AA16"/>
  <c r="Z16"/>
  <c r="Y16"/>
  <c r="X16"/>
  <c r="J16"/>
  <c r="I16"/>
  <c r="G16"/>
  <c r="E16"/>
  <c r="C15"/>
  <c r="C12"/>
  <c r="A12"/>
  <c r="AJ26" l="1"/>
  <c r="AF26"/>
  <c r="AE26"/>
  <c r="AA26"/>
  <c r="Z26"/>
  <c r="Y26"/>
  <c r="X26"/>
  <c r="J26"/>
  <c r="I26"/>
  <c r="G26"/>
  <c r="E26"/>
  <c r="AJ24" i="4"/>
  <c r="AF24"/>
  <c r="AE24"/>
  <c r="AD24"/>
  <c r="AB24"/>
  <c r="AA24"/>
  <c r="Z24"/>
  <c r="Y24"/>
  <c r="X24"/>
  <c r="J24"/>
  <c r="I24"/>
  <c r="G24"/>
  <c r="E24"/>
  <c r="C21"/>
  <c r="A21"/>
  <c r="A20"/>
  <c r="A19"/>
  <c r="A18"/>
  <c r="AJ16"/>
  <c r="AF16"/>
  <c r="AF25" s="1"/>
  <c r="AE16"/>
  <c r="AE25" s="1"/>
  <c r="AD16"/>
  <c r="AD25" s="1"/>
  <c r="AB16"/>
  <c r="AB25" s="1"/>
  <c r="AA16"/>
  <c r="AA25" s="1"/>
  <c r="Z16"/>
  <c r="Y16"/>
  <c r="X16"/>
  <c r="J16"/>
  <c r="J25" s="1"/>
  <c r="I16"/>
  <c r="G16"/>
  <c r="E16"/>
  <c r="C15"/>
  <c r="C13"/>
  <c r="A13"/>
  <c r="A12"/>
  <c r="A11"/>
  <c r="Y25" l="1"/>
  <c r="AJ25"/>
  <c r="Z25"/>
  <c r="X25"/>
  <c r="I25"/>
  <c r="G25"/>
  <c r="E25"/>
  <c r="AJ26" i="9"/>
  <c r="AF26"/>
  <c r="AE26"/>
  <c r="AD26"/>
  <c r="AB26"/>
  <c r="AA26"/>
  <c r="Z26"/>
  <c r="Y26"/>
  <c r="X26"/>
  <c r="X27" s="1"/>
  <c r="J26"/>
  <c r="I26"/>
  <c r="G26"/>
  <c r="E26"/>
  <c r="C23"/>
  <c r="A23"/>
  <c r="C22"/>
  <c r="C20"/>
  <c r="A19"/>
  <c r="A18"/>
  <c r="AJ16"/>
  <c r="AJ27" s="1"/>
  <c r="AF16"/>
  <c r="AE16"/>
  <c r="AD16"/>
  <c r="AB16"/>
  <c r="AA16"/>
  <c r="Z16"/>
  <c r="Z27" s="1"/>
  <c r="Y16"/>
  <c r="Y27" s="1"/>
  <c r="X16"/>
  <c r="J16"/>
  <c r="I16"/>
  <c r="G16"/>
  <c r="E16"/>
  <c r="C15"/>
  <c r="C14"/>
  <c r="C12"/>
  <c r="A12"/>
  <c r="A11"/>
  <c r="AD27" l="1"/>
  <c r="AB27"/>
  <c r="AE27"/>
  <c r="AF27"/>
  <c r="AA27"/>
  <c r="J27"/>
  <c r="I27"/>
  <c r="G27"/>
  <c r="E27"/>
  <c r="AJ26" i="10"/>
  <c r="AF26"/>
  <c r="AE26"/>
  <c r="AD26"/>
  <c r="AB26"/>
  <c r="AA26"/>
  <c r="Z26"/>
  <c r="Y26"/>
  <c r="X26"/>
  <c r="J26"/>
  <c r="I26"/>
  <c r="G26"/>
  <c r="E26"/>
  <c r="C23"/>
  <c r="A23"/>
  <c r="A22"/>
  <c r="A21"/>
  <c r="C20"/>
  <c r="A20"/>
  <c r="A19"/>
  <c r="A18"/>
  <c r="AJ16"/>
  <c r="AJ27" s="1"/>
  <c r="AF16"/>
  <c r="AE16"/>
  <c r="AD16"/>
  <c r="AB16"/>
  <c r="AA16"/>
  <c r="Z16"/>
  <c r="Y16"/>
  <c r="X16"/>
  <c r="J16"/>
  <c r="I16"/>
  <c r="G16"/>
  <c r="E16"/>
  <c r="C15"/>
  <c r="C12"/>
  <c r="A11"/>
  <c r="AA27" l="1"/>
  <c r="Z27"/>
  <c r="X27"/>
  <c r="G27"/>
  <c r="E27"/>
  <c r="J27"/>
  <c r="Y27"/>
  <c r="I27"/>
  <c r="AF27"/>
  <c r="AB27"/>
  <c r="AE27"/>
  <c r="AD27"/>
  <c r="AJ25" i="11"/>
  <c r="AF25"/>
  <c r="AA25"/>
  <c r="Z25"/>
  <c r="Y25"/>
  <c r="X25"/>
  <c r="J25"/>
  <c r="I25"/>
  <c r="G25"/>
  <c r="E25"/>
  <c r="A20"/>
  <c r="AJ16"/>
  <c r="AJ26" s="1"/>
  <c r="AF16"/>
  <c r="AF26" s="1"/>
  <c r="AA16"/>
  <c r="AA26" s="1"/>
  <c r="Z16"/>
  <c r="Y16"/>
  <c r="X16"/>
  <c r="J16"/>
  <c r="I16"/>
  <c r="G16"/>
  <c r="E16"/>
  <c r="C15"/>
  <c r="C14"/>
  <c r="C12"/>
  <c r="A11"/>
  <c r="Y26" l="1"/>
  <c r="Z26"/>
  <c r="X26"/>
  <c r="J26"/>
  <c r="I26"/>
  <c r="G26"/>
  <c r="E26"/>
  <c r="AI25" i="1"/>
  <c r="AF25"/>
  <c r="AE25"/>
  <c r="AD25"/>
  <c r="AB25"/>
  <c r="AA25"/>
  <c r="AA26" s="1"/>
  <c r="Z25"/>
  <c r="Y25"/>
  <c r="X25"/>
  <c r="J25"/>
  <c r="I25"/>
  <c r="G25"/>
  <c r="E25"/>
  <c r="AI16"/>
  <c r="AF16"/>
  <c r="AF26" s="1"/>
  <c r="AE16"/>
  <c r="AD16"/>
  <c r="AB16"/>
  <c r="Z16"/>
  <c r="Y16"/>
  <c r="Y26" s="1"/>
  <c r="X16"/>
  <c r="X26" s="1"/>
  <c r="J16"/>
  <c r="I16"/>
  <c r="I26" s="1"/>
  <c r="G16"/>
  <c r="E16"/>
  <c r="C11"/>
  <c r="A22"/>
  <c r="A21"/>
  <c r="A20"/>
  <c r="A19"/>
  <c r="A18"/>
  <c r="C15"/>
  <c r="C13"/>
  <c r="A12"/>
  <c r="C12"/>
  <c r="A11"/>
  <c r="E26" l="1"/>
  <c r="G26"/>
  <c r="J26"/>
  <c r="Z26"/>
  <c r="AD26"/>
  <c r="AI26"/>
  <c r="AE26"/>
  <c r="AB26"/>
</calcChain>
</file>

<file path=xl/sharedStrings.xml><?xml version="1.0" encoding="utf-8"?>
<sst xmlns="http://schemas.openxmlformats.org/spreadsheetml/2006/main" count="1002" uniqueCount="166">
  <si>
    <t>Наименование блюда</t>
  </si>
  <si>
    <t>Белки, г</t>
  </si>
  <si>
    <t>ЭЦ, ккал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</si>
  <si>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</si>
  <si>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</si>
  <si>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</si>
  <si>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</si>
  <si>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</si>
  <si>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</si>
  <si>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</si>
  <si>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</si>
  <si>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</si>
  <si>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</si>
  <si>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</si>
  <si>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</si>
  <si>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</si>
  <si>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</si>
  <si>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</si>
  <si>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</si>
  <si>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</si>
  <si>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</si>
  <si>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</si>
  <si>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</si>
  <si>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</si>
  <si>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</si>
  <si>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</si>
  <si>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</si>
  <si>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</si>
  <si>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</si>
  <si>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</si>
  <si>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</si>
  <si>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</si>
  <si>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</si>
  <si>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</si>
  <si>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</si>
  <si>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</si>
  <si>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</si>
  <si>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</si>
  <si>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</si>
  <si>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</si>
  <si>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</si>
  <si>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</si>
  <si>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</si>
  <si>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</si>
  <si>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</si>
  <si>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</si>
  <si>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</si>
  <si>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</si>
  <si>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</si>
  <si>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</si>
  <si>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</si>
  <si>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</si>
  <si>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</si>
  <si>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</si>
  <si>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</si>
  <si>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</si>
  <si>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</si>
  <si>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</si>
  <si>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</si>
  <si>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</si>
  <si>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</si>
  <si>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</si>
  <si>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</si>
  <si>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</si>
  <si>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</si>
  <si>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</si>
  <si>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</si>
  <si>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</si>
  <si>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МЖК</t>
  </si>
  <si>
    <t>Минеральные элементы (мг)</t>
  </si>
  <si>
    <t>№</t>
  </si>
  <si>
    <t>Витамины</t>
  </si>
  <si>
    <t>А,мг</t>
  </si>
  <si>
    <t>РЭ,мкг</t>
  </si>
  <si>
    <t>ТЭ,мг</t>
  </si>
  <si>
    <t>В1,мг</t>
  </si>
  <si>
    <t>С,мг</t>
  </si>
  <si>
    <t>Завтрак</t>
  </si>
  <si>
    <t>Яйцо отварное</t>
  </si>
  <si>
    <t>Хлеб пшеничный</t>
  </si>
  <si>
    <t>Фрукты</t>
  </si>
  <si>
    <t>Итого за прием</t>
  </si>
  <si>
    <t>Обед</t>
  </si>
  <si>
    <t>свежие помидоры порционно</t>
  </si>
  <si>
    <t>Суп картофельный с бобовыми</t>
  </si>
  <si>
    <t>Вермишель отварная (гарнир)</t>
  </si>
  <si>
    <t>Гуляш из отварного мяса говядины</t>
  </si>
  <si>
    <t>Компот из сухофруктов</t>
  </si>
  <si>
    <t>Хлеб ржаной</t>
  </si>
  <si>
    <t>Итого за день</t>
  </si>
  <si>
    <t>Вода, г</t>
  </si>
  <si>
    <t xml:space="preserve">Каша  манная молочная </t>
  </si>
  <si>
    <t>День: 2</t>
  </si>
  <si>
    <t>Чай с сахаром</t>
  </si>
  <si>
    <t>НЭ</t>
  </si>
  <si>
    <t>Омлет запеченный или паровой</t>
  </si>
  <si>
    <t>Чай с молоком</t>
  </si>
  <si>
    <t>Сыр</t>
  </si>
  <si>
    <t>свежие огурцы порционно</t>
  </si>
  <si>
    <t>Каша рисовая молочная с маслом сливочным</t>
  </si>
  <si>
    <t>Компот из яблок и изюма 2/10</t>
  </si>
  <si>
    <t>День: 3</t>
  </si>
  <si>
    <t>Возрастная категория: Учащиеся с 11 лет и старше</t>
  </si>
  <si>
    <t xml:space="preserve">Каша пшенная молочная </t>
  </si>
  <si>
    <t>Какао с молоком</t>
  </si>
  <si>
    <t>Кукуруза</t>
  </si>
  <si>
    <t>Суп картофельный с клёцками</t>
  </si>
  <si>
    <t>Бульон куриный</t>
  </si>
  <si>
    <t xml:space="preserve">Капуста тушеная </t>
  </si>
  <si>
    <t>Биточки (котлеты) из мяса кур</t>
  </si>
  <si>
    <t>Компот из кураги и изюма</t>
  </si>
  <si>
    <t>День: 4</t>
  </si>
  <si>
    <t>Каша молочная ассорти (рис, гречневая крупа) с маслом сливочным</t>
  </si>
  <si>
    <t>Икра кабочковая</t>
  </si>
  <si>
    <t>Щи из свежей капусты со сметаной</t>
  </si>
  <si>
    <t>Фрикадельки мясные</t>
  </si>
  <si>
    <t>Рис припущенный</t>
  </si>
  <si>
    <t xml:space="preserve"> </t>
  </si>
  <si>
    <t>Каша рисовая молочная жидкая</t>
  </si>
  <si>
    <t>Суп картофельный с рыбой</t>
  </si>
  <si>
    <t>Компот из чернослива и изюма</t>
  </si>
  <si>
    <t>День: 6</t>
  </si>
  <si>
    <t>Суп молочный с крупой</t>
  </si>
  <si>
    <t>свежий  огурец порционный</t>
  </si>
  <si>
    <t>Борщ с капустой и картофелем</t>
  </si>
  <si>
    <t>Компот из яблок и изюма</t>
  </si>
  <si>
    <t>Запеканка из творога с морковью</t>
  </si>
  <si>
    <t>Соус молочный сладкий</t>
  </si>
  <si>
    <t>Свекольник со сметаной</t>
  </si>
  <si>
    <t>Колбаса Докторская</t>
  </si>
  <si>
    <t>Компот из свежих яблок</t>
  </si>
  <si>
    <t>Суп-пюре из картофеля</t>
  </si>
  <si>
    <t>Гренки (сухарики)</t>
  </si>
  <si>
    <t>Каша гречневая рассыпчатая</t>
  </si>
  <si>
    <t>Бефстроганов из отварного мяса говядины</t>
  </si>
  <si>
    <t>День: 9</t>
  </si>
  <si>
    <t>Каша геркулесовая молочная с маслом сливочным</t>
  </si>
  <si>
    <t>Суп картофельный с макаронными изделиями</t>
  </si>
  <si>
    <t>Плов из мяса кур</t>
  </si>
  <si>
    <t>День: 10</t>
  </si>
  <si>
    <t>День: 1</t>
  </si>
  <si>
    <t>Возрастная категория: Учащиеся с 11 лет и  старше</t>
  </si>
  <si>
    <t>Масло сливочное</t>
  </si>
  <si>
    <t>День: 5</t>
  </si>
  <si>
    <t>Картофельное пюре</t>
  </si>
  <si>
    <t>Свежие помодоры порционно</t>
  </si>
  <si>
    <t>Каша пшеничная</t>
  </si>
  <si>
    <t>Чай с лимоном</t>
  </si>
  <si>
    <t>Кисель плодово-ягодный</t>
  </si>
  <si>
    <t>Рассольник домашний со сметаной</t>
  </si>
  <si>
    <t>Макаронные изделия отварные</t>
  </si>
  <si>
    <t>Сосиски отварные</t>
  </si>
  <si>
    <t>Котлеты мясные паровые</t>
  </si>
  <si>
    <t>Суп из овощей со сметаной</t>
  </si>
  <si>
    <t>Рыба тушеная с овощами</t>
  </si>
  <si>
    <t>Плов из мяса говядины</t>
  </si>
  <si>
    <t>Биточки мясные паровые</t>
  </si>
  <si>
    <t>Углеводы, г</t>
  </si>
  <si>
    <t>Каша гречневая молочная с маслом сливочным</t>
  </si>
  <si>
    <t>Бифштекс</t>
  </si>
  <si>
    <t>День: 7</t>
  </si>
  <si>
    <t>День: 12</t>
  </si>
  <si>
    <t>Соус томатный</t>
  </si>
  <si>
    <t xml:space="preserve">День: 8 </t>
  </si>
  <si>
    <t>День: 11</t>
  </si>
  <si>
    <t>Выход порции, г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</si>
</sst>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2" fontId="1" fillId="0" borderId="0" xfId="0" applyNumberFormat="1" applyFont="1"/>
    <xf numFmtId="2" fontId="4" fillId="0" borderId="0" xfId="0" applyNumberFormat="1" applyFont="1"/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0" fontId="5" fillId="0" borderId="2" xfId="0" applyFont="1" applyBorder="1"/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left"/>
    </xf>
    <xf numFmtId="13" fontId="1" fillId="0" borderId="2" xfId="0" applyNumberFormat="1" applyFont="1" applyBorder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5" fillId="0" borderId="2" xfId="0" quotePrefix="1" applyFont="1" applyBorder="1"/>
    <xf numFmtId="0" fontId="4" fillId="0" borderId="6" xfId="0" applyFont="1" applyBorder="1" applyAlignment="1">
      <alignment horizontal="center"/>
    </xf>
    <xf numFmtId="2" fontId="4" fillId="0" borderId="2" xfId="0" applyNumberFormat="1" applyFont="1" applyBorder="1"/>
    <xf numFmtId="0" fontId="1" fillId="0" borderId="2" xfId="0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13" fontId="1" fillId="0" borderId="2" xfId="0" applyNumberFormat="1" applyFont="1" applyBorder="1" applyAlignment="1">
      <alignment horizontal="right"/>
    </xf>
    <xf numFmtId="0" fontId="6" fillId="0" borderId="0" xfId="0" applyFont="1"/>
    <xf numFmtId="14" fontId="6" fillId="0" borderId="0" xfId="0" applyNumberFormat="1" applyFont="1" applyAlignment="1"/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8" fillId="0" borderId="0" xfId="0" applyFont="1"/>
    <xf numFmtId="0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3" fontId="1" fillId="0" borderId="2" xfId="0" applyNumberFormat="1" applyFont="1" applyBorder="1" applyAlignment="1">
      <alignment horizontal="center"/>
    </xf>
    <xf numFmtId="0" fontId="5" fillId="0" borderId="6" xfId="0" applyFont="1" applyBorder="1"/>
    <xf numFmtId="2" fontId="4" fillId="0" borderId="6" xfId="0" applyNumberFormat="1" applyFont="1" applyBorder="1"/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/>
    <xf numFmtId="0" fontId="1" fillId="0" borderId="0" xfId="0" applyFont="1" applyAlignment="1">
      <alignment horizontal="center"/>
    </xf>
    <xf numFmtId="0" fontId="5" fillId="0" borderId="2" xfId="0" quotePrefix="1" applyFont="1" applyBorder="1" applyAlignment="1"/>
    <xf numFmtId="0" fontId="1" fillId="0" borderId="10" xfId="0" applyFont="1" applyBorder="1"/>
    <xf numFmtId="0" fontId="5" fillId="0" borderId="0" xfId="0" quotePrefix="1" applyFont="1"/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0" fillId="0" borderId="0" xfId="0" quotePrefix="1" applyFont="1"/>
    <xf numFmtId="0" fontId="4" fillId="0" borderId="2" xfId="0" applyFont="1" applyBorder="1" applyAlignment="1">
      <alignment horizontal="right"/>
    </xf>
    <xf numFmtId="13" fontId="4" fillId="0" borderId="2" xfId="0" applyNumberFormat="1" applyFont="1" applyBorder="1"/>
    <xf numFmtId="0" fontId="10" fillId="0" borderId="2" xfId="0" applyFont="1" applyBorder="1"/>
    <xf numFmtId="13" fontId="4" fillId="0" borderId="2" xfId="0" applyNumberFormat="1" applyFont="1" applyBorder="1" applyAlignment="1"/>
    <xf numFmtId="13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10" fillId="0" borderId="2" xfId="0" quotePrefix="1" applyFont="1" applyBorder="1"/>
    <xf numFmtId="13" fontId="1" fillId="0" borderId="2" xfId="1" applyNumberFormat="1" applyFont="1" applyBorder="1"/>
    <xf numFmtId="0" fontId="1" fillId="0" borderId="6" xfId="0" applyFont="1" applyBorder="1"/>
    <xf numFmtId="0" fontId="5" fillId="0" borderId="6" xfId="0" quotePrefix="1" applyFont="1" applyBorder="1"/>
    <xf numFmtId="0" fontId="4" fillId="0" borderId="2" xfId="0" applyNumberFormat="1" applyFont="1" applyBorder="1" applyAlignment="1">
      <alignment horizontal="right"/>
    </xf>
    <xf numFmtId="0" fontId="5" fillId="0" borderId="7" xfId="0" quotePrefix="1" applyFont="1" applyBorder="1"/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/>
    <xf numFmtId="0" fontId="6" fillId="0" borderId="0" xfId="0" applyFont="1"/>
    <xf numFmtId="0" fontId="4" fillId="0" borderId="2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4" fontId="6" fillId="0" borderId="0" xfId="0" applyNumberFormat="1" applyFont="1" applyAlignment="1"/>
    <xf numFmtId="0" fontId="6" fillId="0" borderId="0" xfId="0" applyFont="1"/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center"/>
    </xf>
    <xf numFmtId="0" fontId="5" fillId="0" borderId="11" xfId="0" quotePrefix="1" applyFont="1" applyBorder="1" applyAlignment="1"/>
    <xf numFmtId="0" fontId="5" fillId="0" borderId="12" xfId="0" quotePrefix="1" applyFont="1" applyBorder="1" applyAlignment="1"/>
    <xf numFmtId="0" fontId="5" fillId="0" borderId="13" xfId="0" quotePrefix="1" applyFont="1" applyBorder="1" applyAlignment="1"/>
    <xf numFmtId="0" fontId="9" fillId="0" borderId="2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4" fontId="8" fillId="0" borderId="0" xfId="0" applyNumberFormat="1" applyFont="1" applyAlignment="1"/>
    <xf numFmtId="0" fontId="8" fillId="0" borderId="0" xfId="0" applyFont="1"/>
    <xf numFmtId="2" fontId="4" fillId="0" borderId="15" xfId="0" applyNumberFormat="1" applyFont="1" applyBorder="1"/>
    <xf numFmtId="2" fontId="4" fillId="0" borderId="4" xfId="0" applyNumberFormat="1" applyFont="1" applyBorder="1"/>
    <xf numFmtId="2" fontId="4" fillId="0" borderId="1" xfId="0" applyNumberFormat="1" applyFont="1" applyBorder="1"/>
    <xf numFmtId="2" fontId="4" fillId="0" borderId="5" xfId="0" applyNumberFormat="1" applyFont="1" applyBorder="1"/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6" xfId="0" applyNumberFormat="1" applyFont="1" applyBorder="1"/>
    <xf numFmtId="2" fontId="4" fillId="0" borderId="14" xfId="0" applyNumberFormat="1" applyFont="1" applyBorder="1"/>
    <xf numFmtId="2" fontId="4" fillId="0" borderId="11" xfId="0" applyNumberFormat="1" applyFont="1" applyBorder="1"/>
    <xf numFmtId="2" fontId="4" fillId="0" borderId="12" xfId="0" applyNumberFormat="1" applyFont="1" applyBorder="1"/>
    <xf numFmtId="2" fontId="4" fillId="0" borderId="13" xfId="0" applyNumberFormat="1" applyFont="1" applyBorder="1"/>
    <xf numFmtId="0" fontId="9" fillId="0" borderId="11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8" xfId="0" applyNumberFormat="1" applyFont="1" applyBorder="1"/>
    <xf numFmtId="2" fontId="4" fillId="0" borderId="0" xfId="0" applyNumberFormat="1" applyFont="1" applyBorder="1"/>
    <xf numFmtId="2" fontId="4" fillId="0" borderId="9" xfId="0" applyNumberFormat="1" applyFont="1" applyBorder="1"/>
    <xf numFmtId="2" fontId="4" fillId="0" borderId="3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B1848"/>
  <sheetViews>
    <sheetView workbookViewId="0">
      <selection activeCell="B15" sqref="B15"/>
    </sheetView>
  </sheetViews>
  <sheetFormatPr defaultRowHeight="15.75"/>
  <cols>
    <col min="1" max="1" width="6.85546875" style="1" customWidth="1"/>
    <col min="2" max="2" width="34.140625" style="1" customWidth="1"/>
    <col min="3" max="3" width="7.28515625" style="1" customWidth="1"/>
    <col min="4" max="4" width="0" style="1" hidden="1" customWidth="1"/>
    <col min="5" max="5" width="5.85546875" style="1" customWidth="1"/>
    <col min="6" max="6" width="5.7109375" style="1" customWidth="1"/>
    <col min="7" max="7" width="6.28515625" style="1" customWidth="1"/>
    <col min="8" max="8" width="5.7109375" style="1" customWidth="1"/>
    <col min="9" max="9" width="11.42578125" style="1" customWidth="1"/>
    <col min="10" max="10" width="10.85546875" style="1" customWidth="1"/>
    <col min="11" max="22" width="0" style="1" hidden="1" customWidth="1"/>
    <col min="23" max="23" width="1.7109375" style="1" hidden="1" customWidth="1"/>
    <col min="24" max="28" width="7.85546875" style="1" customWidth="1"/>
    <col min="29" max="29" width="5.7109375" style="1" hidden="1" customWidth="1"/>
    <col min="30" max="32" width="7.85546875" style="1" customWidth="1"/>
    <col min="33" max="34" width="5.7109375" style="1" hidden="1" customWidth="1"/>
    <col min="35" max="35" width="7.85546875" style="1" customWidth="1"/>
    <col min="36" max="79" width="0" style="1" hidden="1" customWidth="1"/>
    <col min="80" max="80" width="7" style="6" customWidth="1"/>
    <col min="81" max="16384" width="9.140625" style="1"/>
  </cols>
  <sheetData>
    <row r="1" spans="1:80" ht="0.75" customHeight="1">
      <c r="CB1" s="1"/>
    </row>
    <row r="2" spans="1:80" ht="20.25" customHeight="1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CB2" s="1"/>
    </row>
    <row r="3" spans="1:80" s="4" customFormat="1" ht="18.75">
      <c r="A3" s="79" t="s">
        <v>140</v>
      </c>
      <c r="B3" s="79"/>
      <c r="C3" s="79"/>
      <c r="D3" s="79"/>
      <c r="E3" s="79"/>
      <c r="F3" s="79"/>
      <c r="G3" s="5"/>
      <c r="H3" s="5"/>
      <c r="I3" s="5"/>
      <c r="J3" s="5"/>
    </row>
    <row r="4" spans="1:80" hidden="1">
      <c r="CB4" s="1"/>
    </row>
    <row r="5" spans="1:80" ht="18.75">
      <c r="A5" s="80" t="s">
        <v>102</v>
      </c>
      <c r="B5" s="80"/>
      <c r="C5" s="80"/>
      <c r="D5" s="80"/>
      <c r="E5" s="80"/>
      <c r="F5" s="80"/>
      <c r="G5" s="2"/>
      <c r="H5" s="2"/>
      <c r="I5" s="2"/>
      <c r="J5" s="2"/>
      <c r="CB5" s="1"/>
    </row>
    <row r="6" spans="1:80" ht="7.5" customHeight="1">
      <c r="CB6" s="1"/>
    </row>
    <row r="7" spans="1:80" hidden="1">
      <c r="CB7" s="1"/>
    </row>
    <row r="8" spans="1:80" s="3" customFormat="1" ht="14.25" customHeight="1">
      <c r="A8" s="73" t="s">
        <v>70</v>
      </c>
      <c r="B8" s="69" t="s">
        <v>0</v>
      </c>
      <c r="C8" s="69" t="s">
        <v>165</v>
      </c>
      <c r="D8" s="76" t="s">
        <v>90</v>
      </c>
      <c r="E8" s="71" t="s">
        <v>1</v>
      </c>
      <c r="F8" s="73"/>
      <c r="G8" s="71" t="s">
        <v>5</v>
      </c>
      <c r="H8" s="73"/>
      <c r="I8" s="69" t="s">
        <v>4</v>
      </c>
      <c r="J8" s="71" t="s">
        <v>2</v>
      </c>
      <c r="K8" s="3" t="s">
        <v>6</v>
      </c>
      <c r="L8" s="3" t="s">
        <v>7</v>
      </c>
      <c r="M8" s="3" t="s">
        <v>68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68" t="s">
        <v>69</v>
      </c>
      <c r="Y8" s="68"/>
      <c r="Z8" s="68"/>
      <c r="AA8" s="68"/>
      <c r="AB8" s="68" t="s">
        <v>71</v>
      </c>
      <c r="AC8" s="68"/>
      <c r="AD8" s="68"/>
      <c r="AE8" s="68"/>
      <c r="AF8" s="68"/>
      <c r="AG8" s="68"/>
      <c r="AH8" s="68"/>
      <c r="AI8" s="68"/>
      <c r="AJ8" s="3" t="s">
        <v>25</v>
      </c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8"/>
      <c r="CB8" s="67"/>
    </row>
    <row r="9" spans="1:80" s="3" customFormat="1" ht="15.75" customHeight="1">
      <c r="A9" s="74"/>
      <c r="B9" s="69"/>
      <c r="C9" s="70"/>
      <c r="D9" s="77"/>
      <c r="E9" s="72"/>
      <c r="F9" s="78"/>
      <c r="G9" s="72"/>
      <c r="H9" s="78"/>
      <c r="I9" s="70"/>
      <c r="J9" s="72"/>
      <c r="X9" s="23" t="s">
        <v>18</v>
      </c>
      <c r="Y9" s="23" t="s">
        <v>19</v>
      </c>
      <c r="Z9" s="23" t="s">
        <v>20</v>
      </c>
      <c r="AA9" s="23" t="s">
        <v>21</v>
      </c>
      <c r="AB9" s="23" t="s">
        <v>72</v>
      </c>
      <c r="AC9" s="23" t="s">
        <v>22</v>
      </c>
      <c r="AD9" s="23" t="s">
        <v>73</v>
      </c>
      <c r="AE9" s="23" t="s">
        <v>74</v>
      </c>
      <c r="AF9" s="23" t="s">
        <v>75</v>
      </c>
      <c r="AG9" s="23" t="s">
        <v>23</v>
      </c>
      <c r="AH9" s="23" t="s">
        <v>24</v>
      </c>
      <c r="AI9" s="23" t="s">
        <v>76</v>
      </c>
      <c r="CA9" s="8"/>
      <c r="CB9" s="67"/>
    </row>
    <row r="10" spans="1:80" s="3" customFormat="1">
      <c r="A10" s="1"/>
      <c r="B10" s="22" t="s">
        <v>77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3" customFormat="1">
      <c r="A11" s="25" t="str">
        <f>"88"</f>
        <v>88</v>
      </c>
      <c r="B11" s="11" t="s">
        <v>91</v>
      </c>
      <c r="C11" s="12" t="str">
        <f>+"250"</f>
        <v>250</v>
      </c>
      <c r="D11" s="13">
        <v>168.04</v>
      </c>
      <c r="E11" s="82">
        <v>6.33</v>
      </c>
      <c r="F11" s="82"/>
      <c r="G11" s="82">
        <v>7.96</v>
      </c>
      <c r="H11" s="82"/>
      <c r="I11" s="14">
        <v>28.96</v>
      </c>
      <c r="J11" s="14">
        <v>212.53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9">
        <v>174.75</v>
      </c>
      <c r="Y11" s="9">
        <v>40.24</v>
      </c>
      <c r="Z11" s="9">
        <v>148.5</v>
      </c>
      <c r="AA11" s="9">
        <v>0.76</v>
      </c>
      <c r="AB11" s="9">
        <v>0</v>
      </c>
      <c r="AC11" s="13"/>
      <c r="AD11" s="9">
        <v>0</v>
      </c>
      <c r="AE11" s="9">
        <v>0</v>
      </c>
      <c r="AF11" s="9">
        <v>0.09</v>
      </c>
      <c r="AG11" s="13"/>
      <c r="AH11" s="13"/>
      <c r="AI11" s="9">
        <v>5.94</v>
      </c>
      <c r="AJ11" s="3">
        <v>0</v>
      </c>
      <c r="AK11" s="3">
        <v>0</v>
      </c>
      <c r="AL11" s="3">
        <v>0</v>
      </c>
      <c r="AM11" s="3">
        <v>1455.71</v>
      </c>
      <c r="AN11" s="3">
        <v>539.4</v>
      </c>
      <c r="AO11" s="3">
        <v>514.46</v>
      </c>
      <c r="AP11" s="3">
        <v>579.82000000000005</v>
      </c>
      <c r="AQ11" s="3">
        <v>158.27000000000001</v>
      </c>
      <c r="AR11" s="3">
        <v>1115.02</v>
      </c>
      <c r="AS11" s="3">
        <v>827.39</v>
      </c>
      <c r="AT11" s="3">
        <v>2341.73</v>
      </c>
      <c r="AU11" s="3">
        <v>2090.9499999999998</v>
      </c>
      <c r="AV11" s="3">
        <v>532.9</v>
      </c>
      <c r="AW11" s="3">
        <v>1152.3</v>
      </c>
      <c r="AX11" s="3">
        <v>4875.99</v>
      </c>
      <c r="AY11" s="3">
        <v>2.82</v>
      </c>
      <c r="AZ11" s="3">
        <v>1202.03</v>
      </c>
      <c r="BA11" s="3">
        <v>915.69</v>
      </c>
      <c r="BB11" s="3">
        <v>615.15</v>
      </c>
      <c r="BC11" s="3">
        <v>272.76</v>
      </c>
      <c r="BD11" s="3">
        <v>1.08</v>
      </c>
      <c r="BE11" s="3">
        <v>1.53</v>
      </c>
      <c r="BF11" s="3">
        <v>1.1599999999999999</v>
      </c>
      <c r="BG11" s="3">
        <v>2.84</v>
      </c>
      <c r="BH11" s="3">
        <v>0.09</v>
      </c>
      <c r="BI11" s="3">
        <v>0.63</v>
      </c>
      <c r="BJ11" s="3">
        <v>0.01</v>
      </c>
      <c r="BK11" s="3">
        <v>4.46</v>
      </c>
      <c r="BL11" s="3">
        <v>0</v>
      </c>
      <c r="BM11" s="3">
        <v>1.34</v>
      </c>
      <c r="BN11" s="3">
        <v>0.86</v>
      </c>
      <c r="BO11" s="3">
        <v>0.67</v>
      </c>
      <c r="BP11" s="3">
        <v>0</v>
      </c>
      <c r="BQ11" s="3">
        <v>0</v>
      </c>
      <c r="BR11" s="3">
        <v>0.39</v>
      </c>
      <c r="BS11" s="3">
        <v>34.979999999999997</v>
      </c>
      <c r="BT11" s="3">
        <v>0</v>
      </c>
      <c r="BU11" s="3">
        <v>0</v>
      </c>
      <c r="BV11" s="3">
        <v>13.58</v>
      </c>
      <c r="BW11" s="3">
        <v>0.34</v>
      </c>
      <c r="BX11" s="3">
        <v>0.1</v>
      </c>
      <c r="BY11" s="3">
        <v>0</v>
      </c>
      <c r="BZ11" s="3">
        <v>0</v>
      </c>
      <c r="CA11" s="3">
        <v>168.04</v>
      </c>
      <c r="CB11" s="7"/>
    </row>
    <row r="12" spans="1:80" s="3" customFormat="1">
      <c r="A12" s="25" t="str">
        <f>"1/6"</f>
        <v>1/6</v>
      </c>
      <c r="B12" s="11" t="s">
        <v>78</v>
      </c>
      <c r="C12" s="12" t="str">
        <f>"40"</f>
        <v>40</v>
      </c>
      <c r="D12" s="13">
        <v>0</v>
      </c>
      <c r="E12" s="82">
        <v>5.08</v>
      </c>
      <c r="F12" s="82"/>
      <c r="G12" s="82">
        <v>4.5999999999999996</v>
      </c>
      <c r="H12" s="82"/>
      <c r="I12" s="14">
        <v>0.28000000000000003</v>
      </c>
      <c r="J12" s="14">
        <v>62.78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9">
        <v>22</v>
      </c>
      <c r="Y12" s="9">
        <v>4.8</v>
      </c>
      <c r="Z12" s="9">
        <v>76.8</v>
      </c>
      <c r="AA12" s="9">
        <v>1</v>
      </c>
      <c r="AB12" s="9">
        <v>0</v>
      </c>
      <c r="AC12" s="13"/>
      <c r="AD12" s="9">
        <v>0</v>
      </c>
      <c r="AE12" s="9">
        <v>0</v>
      </c>
      <c r="AF12" s="9">
        <v>0.03</v>
      </c>
      <c r="AG12" s="13"/>
      <c r="AH12" s="13"/>
      <c r="AI12" s="9">
        <v>0</v>
      </c>
      <c r="AJ12" s="3">
        <v>0</v>
      </c>
      <c r="AK12" s="3">
        <v>0</v>
      </c>
      <c r="AL12" s="3">
        <v>0</v>
      </c>
      <c r="AM12" s="3">
        <v>432.4</v>
      </c>
      <c r="AN12" s="3">
        <v>361.2</v>
      </c>
      <c r="AO12" s="3">
        <v>169.6</v>
      </c>
      <c r="AP12" s="3">
        <v>244</v>
      </c>
      <c r="AQ12" s="3">
        <v>81.599999999999994</v>
      </c>
      <c r="AR12" s="3">
        <v>260.8</v>
      </c>
      <c r="AS12" s="3">
        <v>284</v>
      </c>
      <c r="AT12" s="3">
        <v>314.8</v>
      </c>
      <c r="AU12" s="3">
        <v>491.6</v>
      </c>
      <c r="AV12" s="3">
        <v>136</v>
      </c>
      <c r="AW12" s="3">
        <v>166.4</v>
      </c>
      <c r="AX12" s="3">
        <v>709.2</v>
      </c>
      <c r="AY12" s="3">
        <v>5.6</v>
      </c>
      <c r="AZ12" s="3">
        <v>158.4</v>
      </c>
      <c r="BA12" s="3">
        <v>371.2</v>
      </c>
      <c r="BB12" s="3">
        <v>190.4</v>
      </c>
      <c r="BC12" s="3">
        <v>117.2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0.01</v>
      </c>
      <c r="BJ12" s="3">
        <v>0.08</v>
      </c>
      <c r="BK12" s="3">
        <v>0.02</v>
      </c>
      <c r="BL12" s="3">
        <v>0.04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0.03</v>
      </c>
      <c r="BS12" s="3">
        <v>0.01</v>
      </c>
      <c r="BT12" s="3">
        <v>0</v>
      </c>
      <c r="BU12" s="3">
        <v>0</v>
      </c>
      <c r="BV12" s="3">
        <v>0.2</v>
      </c>
      <c r="BW12" s="3">
        <v>0.01</v>
      </c>
      <c r="BX12" s="3">
        <v>0</v>
      </c>
      <c r="BY12" s="3">
        <v>0</v>
      </c>
      <c r="BZ12" s="3">
        <v>0</v>
      </c>
      <c r="CA12" s="3">
        <v>0</v>
      </c>
      <c r="CB12" s="7"/>
    </row>
    <row r="13" spans="1:80" s="3" customFormat="1">
      <c r="A13" s="25" t="str">
        <f>"14/10"</f>
        <v>14/10</v>
      </c>
      <c r="B13" s="11" t="s">
        <v>104</v>
      </c>
      <c r="C13" s="12" t="str">
        <f>"200"</f>
        <v>200</v>
      </c>
      <c r="D13" s="13">
        <v>0</v>
      </c>
      <c r="E13" s="82">
        <v>3.87</v>
      </c>
      <c r="F13" s="82"/>
      <c r="G13" s="82">
        <v>3.48</v>
      </c>
      <c r="H13" s="82"/>
      <c r="I13" s="14">
        <v>15.64</v>
      </c>
      <c r="J13" s="14">
        <v>107.18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9">
        <v>147.36000000000001</v>
      </c>
      <c r="Y13" s="9">
        <v>55.55</v>
      </c>
      <c r="Z13" s="9">
        <v>135.5</v>
      </c>
      <c r="AA13" s="9">
        <v>1.55</v>
      </c>
      <c r="AB13" s="9">
        <v>0</v>
      </c>
      <c r="AC13" s="13"/>
      <c r="AD13" s="9">
        <v>0</v>
      </c>
      <c r="AE13" s="9">
        <v>0</v>
      </c>
      <c r="AF13" s="9">
        <v>0.06</v>
      </c>
      <c r="AG13" s="13"/>
      <c r="AH13" s="13"/>
      <c r="AI13" s="9">
        <v>7.12</v>
      </c>
      <c r="AJ13" s="3">
        <v>0</v>
      </c>
      <c r="AK13" s="3">
        <v>0</v>
      </c>
      <c r="AL13" s="3">
        <v>0</v>
      </c>
      <c r="AM13" s="3">
        <v>30.43</v>
      </c>
      <c r="AN13" s="3">
        <v>34.630000000000003</v>
      </c>
      <c r="AO13" s="3">
        <v>22.51</v>
      </c>
      <c r="AP13" s="3">
        <v>101.29</v>
      </c>
      <c r="AQ13" s="3">
        <v>5.44</v>
      </c>
      <c r="AR13" s="3">
        <v>29.68</v>
      </c>
      <c r="AS13" s="3">
        <v>51.11</v>
      </c>
      <c r="AT13" s="3">
        <v>158.93</v>
      </c>
      <c r="AU13" s="3">
        <v>143.85</v>
      </c>
      <c r="AV13" s="3">
        <v>21.23</v>
      </c>
      <c r="AW13" s="3">
        <v>13.85</v>
      </c>
      <c r="AX13" s="3">
        <v>195.42</v>
      </c>
      <c r="AY13" s="3">
        <v>6.15</v>
      </c>
      <c r="AZ13" s="3">
        <v>191.65</v>
      </c>
      <c r="BA13" s="3">
        <v>135.01</v>
      </c>
      <c r="BB13" s="3">
        <v>23.11</v>
      </c>
      <c r="BC13" s="3">
        <v>30.14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0.08</v>
      </c>
      <c r="BL13" s="3">
        <v>0</v>
      </c>
      <c r="BM13" s="3">
        <v>0.01</v>
      </c>
      <c r="BN13" s="3">
        <v>0</v>
      </c>
      <c r="BO13" s="3">
        <v>0</v>
      </c>
      <c r="BP13" s="3">
        <v>0</v>
      </c>
      <c r="BQ13" s="3">
        <v>0</v>
      </c>
      <c r="BR13" s="3">
        <v>0.01</v>
      </c>
      <c r="BS13" s="3">
        <v>0.06</v>
      </c>
      <c r="BT13" s="3">
        <v>0</v>
      </c>
      <c r="BU13" s="3">
        <v>0</v>
      </c>
      <c r="BV13" s="3">
        <v>0.11</v>
      </c>
      <c r="BW13" s="3">
        <v>0.1</v>
      </c>
      <c r="BX13" s="3">
        <v>0</v>
      </c>
      <c r="BY13" s="3">
        <v>0</v>
      </c>
      <c r="BZ13" s="3">
        <v>0</v>
      </c>
      <c r="CA13" s="3">
        <v>0</v>
      </c>
      <c r="CB13" s="7"/>
    </row>
    <row r="14" spans="1:80" s="3" customFormat="1">
      <c r="A14" s="27">
        <v>0.61538461538461542</v>
      </c>
      <c r="B14" s="11" t="s">
        <v>79</v>
      </c>
      <c r="C14" s="17">
        <v>36</v>
      </c>
      <c r="D14" s="13">
        <v>0</v>
      </c>
      <c r="E14" s="82">
        <v>2.38</v>
      </c>
      <c r="F14" s="82"/>
      <c r="G14" s="82">
        <v>0.23</v>
      </c>
      <c r="H14" s="82"/>
      <c r="I14" s="14">
        <v>16.82</v>
      </c>
      <c r="J14" s="14">
        <v>80.78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9">
        <v>5.39</v>
      </c>
      <c r="Y14" s="9">
        <v>7.96</v>
      </c>
      <c r="Z14" s="9">
        <v>20.98</v>
      </c>
      <c r="AA14" s="9">
        <v>0.56000000000000005</v>
      </c>
      <c r="AB14" s="9">
        <v>0</v>
      </c>
      <c r="AC14" s="13"/>
      <c r="AD14" s="9">
        <v>0</v>
      </c>
      <c r="AE14" s="9">
        <v>0</v>
      </c>
      <c r="AF14" s="9">
        <v>0.04</v>
      </c>
      <c r="AG14" s="13"/>
      <c r="AH14" s="13"/>
      <c r="AI14" s="9">
        <v>0</v>
      </c>
      <c r="AJ14" s="3">
        <v>0</v>
      </c>
      <c r="AK14" s="3">
        <v>0</v>
      </c>
      <c r="AL14" s="3">
        <v>0</v>
      </c>
      <c r="AM14" s="3">
        <v>127.24</v>
      </c>
      <c r="AN14" s="3">
        <v>42.2</v>
      </c>
      <c r="AO14" s="3">
        <v>25.01</v>
      </c>
      <c r="AP14" s="3">
        <v>50.03</v>
      </c>
      <c r="AQ14" s="3">
        <v>18.920000000000002</v>
      </c>
      <c r="AR14" s="3">
        <v>90.48</v>
      </c>
      <c r="AS14" s="3">
        <v>56.12</v>
      </c>
      <c r="AT14" s="3">
        <v>78.3</v>
      </c>
      <c r="AU14" s="3">
        <v>64.599999999999994</v>
      </c>
      <c r="AV14" s="3">
        <v>33.93</v>
      </c>
      <c r="AW14" s="3">
        <v>60.03</v>
      </c>
      <c r="AX14" s="3">
        <v>501.99</v>
      </c>
      <c r="AY14" s="3">
        <v>58.73</v>
      </c>
      <c r="AZ14" s="3">
        <v>163.56</v>
      </c>
      <c r="BA14" s="3">
        <v>71.12</v>
      </c>
      <c r="BB14" s="3">
        <v>47.2</v>
      </c>
      <c r="BC14" s="3">
        <v>37.409999999999997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0.03</v>
      </c>
      <c r="BK14" s="3">
        <v>0.02</v>
      </c>
      <c r="BL14" s="3">
        <v>0.02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0.02</v>
      </c>
      <c r="BT14" s="3">
        <v>0</v>
      </c>
      <c r="BU14" s="3">
        <v>0</v>
      </c>
      <c r="BV14" s="3">
        <v>7.0000000000000007E-2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7"/>
    </row>
    <row r="15" spans="1:80" s="3" customFormat="1">
      <c r="A15" s="25"/>
      <c r="B15" s="11" t="s">
        <v>80</v>
      </c>
      <c r="C15" s="12" t="str">
        <f>"100"</f>
        <v>100</v>
      </c>
      <c r="D15" s="13">
        <v>0</v>
      </c>
      <c r="E15" s="82">
        <v>0.4</v>
      </c>
      <c r="F15" s="82"/>
      <c r="G15" s="82">
        <v>0.4</v>
      </c>
      <c r="H15" s="82"/>
      <c r="I15" s="14">
        <v>9.8000000000000007</v>
      </c>
      <c r="J15" s="14">
        <v>45.08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9">
        <v>16</v>
      </c>
      <c r="Y15" s="9">
        <v>9</v>
      </c>
      <c r="Z15" s="9">
        <v>11</v>
      </c>
      <c r="AA15" s="9">
        <v>2.2000000000000002</v>
      </c>
      <c r="AB15" s="9">
        <v>0</v>
      </c>
      <c r="AC15" s="13"/>
      <c r="AD15" s="9">
        <v>0</v>
      </c>
      <c r="AE15" s="9">
        <v>0</v>
      </c>
      <c r="AF15" s="9">
        <v>0.03</v>
      </c>
      <c r="AG15" s="13"/>
      <c r="AH15" s="13"/>
      <c r="AI15" s="9">
        <v>10</v>
      </c>
      <c r="AJ15" s="3">
        <v>0</v>
      </c>
      <c r="AK15" s="3">
        <v>0</v>
      </c>
      <c r="AL15" s="3">
        <v>0</v>
      </c>
      <c r="AM15" s="3">
        <v>19</v>
      </c>
      <c r="AN15" s="3">
        <v>18</v>
      </c>
      <c r="AO15" s="3">
        <v>3</v>
      </c>
      <c r="AP15" s="3">
        <v>11</v>
      </c>
      <c r="AQ15" s="3">
        <v>3</v>
      </c>
      <c r="AR15" s="3">
        <v>9</v>
      </c>
      <c r="AS15" s="3">
        <v>17</v>
      </c>
      <c r="AT15" s="3">
        <v>10</v>
      </c>
      <c r="AU15" s="3">
        <v>78</v>
      </c>
      <c r="AV15" s="3">
        <v>7</v>
      </c>
      <c r="AW15" s="3">
        <v>14</v>
      </c>
      <c r="AX15" s="3">
        <v>42</v>
      </c>
      <c r="AY15" s="3">
        <v>270</v>
      </c>
      <c r="AZ15" s="3">
        <v>13</v>
      </c>
      <c r="BA15" s="3">
        <v>16</v>
      </c>
      <c r="BB15" s="3">
        <v>6</v>
      </c>
      <c r="BC15" s="3">
        <v>5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0.03</v>
      </c>
      <c r="BJ15" s="3">
        <v>0.19</v>
      </c>
      <c r="BK15" s="3">
        <v>0.06</v>
      </c>
      <c r="BL15" s="3">
        <v>0.1</v>
      </c>
      <c r="BM15" s="3">
        <v>0.01</v>
      </c>
      <c r="BN15" s="3">
        <v>0</v>
      </c>
      <c r="BO15" s="3">
        <v>0</v>
      </c>
      <c r="BP15" s="3">
        <v>0</v>
      </c>
      <c r="BQ15" s="3">
        <v>0</v>
      </c>
      <c r="BR15" s="3">
        <v>7.0000000000000007E-2</v>
      </c>
      <c r="BS15" s="3">
        <v>0.04</v>
      </c>
      <c r="BT15" s="3">
        <v>0</v>
      </c>
      <c r="BU15" s="3">
        <v>0</v>
      </c>
      <c r="BV15" s="3">
        <v>0.49</v>
      </c>
      <c r="BW15" s="3">
        <v>0.02</v>
      </c>
      <c r="BX15" s="3">
        <v>0</v>
      </c>
      <c r="BY15" s="3">
        <v>0</v>
      </c>
      <c r="BZ15" s="3">
        <v>0</v>
      </c>
      <c r="CA15" s="3">
        <v>0</v>
      </c>
      <c r="CB15" s="7"/>
    </row>
    <row r="16" spans="1:80" s="3" customFormat="1">
      <c r="A16" s="10"/>
      <c r="B16" s="15" t="s">
        <v>81</v>
      </c>
      <c r="C16" s="16"/>
      <c r="D16" s="13">
        <v>168.04</v>
      </c>
      <c r="E16" s="82">
        <f>SUM(E11:E15)</f>
        <v>18.059999999999999</v>
      </c>
      <c r="F16" s="82"/>
      <c r="G16" s="82">
        <f>SUM(G11:H15)</f>
        <v>16.669999999999998</v>
      </c>
      <c r="H16" s="82"/>
      <c r="I16" s="14">
        <f>SUM(I11:I15)</f>
        <v>71.5</v>
      </c>
      <c r="J16" s="14">
        <f>SUM(J11:J15)</f>
        <v>508.34999999999997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9">
        <f>SUM(X11:X15)</f>
        <v>365.5</v>
      </c>
      <c r="Y16" s="9">
        <f>SUM(Y11:Y15)</f>
        <v>117.55</v>
      </c>
      <c r="Z16" s="9">
        <f>SUM(Z11:Z15)</f>
        <v>392.78000000000003</v>
      </c>
      <c r="AA16" s="9">
        <v>5.09</v>
      </c>
      <c r="AB16" s="9">
        <f>SUM(AB11:AB15)</f>
        <v>0</v>
      </c>
      <c r="AC16" s="13"/>
      <c r="AD16" s="9">
        <f>SUM(AD11:AD15)</f>
        <v>0</v>
      </c>
      <c r="AE16" s="9">
        <f>SUM(AE11:AE15)</f>
        <v>0</v>
      </c>
      <c r="AF16" s="9">
        <f>SUM(AF11:AF15)</f>
        <v>0.25</v>
      </c>
      <c r="AG16" s="13"/>
      <c r="AH16" s="13"/>
      <c r="AI16" s="9">
        <f>SUM(AI11:AI15)</f>
        <v>23.060000000000002</v>
      </c>
      <c r="AJ16" s="3">
        <v>0</v>
      </c>
      <c r="AK16" s="3">
        <v>0</v>
      </c>
      <c r="AL16" s="3">
        <v>0</v>
      </c>
      <c r="AM16" s="3">
        <v>2064.7800000000002</v>
      </c>
      <c r="AN16" s="3">
        <v>995.42</v>
      </c>
      <c r="AO16" s="3">
        <v>734.58</v>
      </c>
      <c r="AP16" s="3">
        <v>986.14</v>
      </c>
      <c r="AQ16" s="3">
        <v>267.23</v>
      </c>
      <c r="AR16" s="3">
        <v>1504.98</v>
      </c>
      <c r="AS16" s="3">
        <v>1235.6099999999999</v>
      </c>
      <c r="AT16" s="3">
        <v>2903.76</v>
      </c>
      <c r="AU16" s="3">
        <v>2868.99</v>
      </c>
      <c r="AV16" s="3">
        <v>731.07</v>
      </c>
      <c r="AW16" s="3">
        <v>1406.58</v>
      </c>
      <c r="AX16" s="3">
        <v>6324.6</v>
      </c>
      <c r="AY16" s="3">
        <v>343.29</v>
      </c>
      <c r="AZ16" s="3">
        <v>1728.64</v>
      </c>
      <c r="BA16" s="3">
        <v>1509.02</v>
      </c>
      <c r="BB16" s="3">
        <v>881.85</v>
      </c>
      <c r="BC16" s="3">
        <v>462.51</v>
      </c>
      <c r="BD16" s="3">
        <v>1.08</v>
      </c>
      <c r="BE16" s="3">
        <v>1.53</v>
      </c>
      <c r="BF16" s="3">
        <v>1.1599999999999999</v>
      </c>
      <c r="BG16" s="3">
        <v>2.84</v>
      </c>
      <c r="BH16" s="3">
        <v>0.09</v>
      </c>
      <c r="BI16" s="3">
        <v>0.68</v>
      </c>
      <c r="BJ16" s="3">
        <v>0.31</v>
      </c>
      <c r="BK16" s="3">
        <v>4.6500000000000004</v>
      </c>
      <c r="BL16" s="3">
        <v>0.16</v>
      </c>
      <c r="BM16" s="3">
        <v>1.36</v>
      </c>
      <c r="BN16" s="3">
        <v>0.86</v>
      </c>
      <c r="BO16" s="3">
        <v>0.67</v>
      </c>
      <c r="BP16" s="3">
        <v>0</v>
      </c>
      <c r="BQ16" s="3">
        <v>0</v>
      </c>
      <c r="BR16" s="3">
        <v>0.5</v>
      </c>
      <c r="BS16" s="3">
        <v>35.1</v>
      </c>
      <c r="BT16" s="3">
        <v>0</v>
      </c>
      <c r="BU16" s="3">
        <v>0</v>
      </c>
      <c r="BV16" s="3">
        <v>14.45</v>
      </c>
      <c r="BW16" s="3">
        <v>0.47</v>
      </c>
      <c r="BX16" s="3">
        <v>0.1</v>
      </c>
      <c r="BY16" s="3">
        <v>0</v>
      </c>
      <c r="BZ16" s="3">
        <v>0</v>
      </c>
      <c r="CA16" s="3">
        <v>168.04</v>
      </c>
      <c r="CB16" s="7"/>
    </row>
    <row r="17" spans="1:80" s="3" customFormat="1">
      <c r="A17" s="10"/>
      <c r="B17" s="22" t="s">
        <v>82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CB17" s="7"/>
    </row>
    <row r="18" spans="1:80" s="3" customFormat="1">
      <c r="A18" s="25" t="str">
        <f>"15"</f>
        <v>15</v>
      </c>
      <c r="B18" s="11" t="s">
        <v>83</v>
      </c>
      <c r="C18" s="17">
        <v>100</v>
      </c>
      <c r="D18" s="13">
        <v>56</v>
      </c>
      <c r="E18" s="82">
        <v>1.1000000000000001</v>
      </c>
      <c r="F18" s="82"/>
      <c r="G18" s="82">
        <v>0.2</v>
      </c>
      <c r="H18" s="82"/>
      <c r="I18" s="14">
        <v>3.78</v>
      </c>
      <c r="J18" s="14">
        <v>23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9">
        <v>15.88</v>
      </c>
      <c r="Y18" s="9">
        <v>20</v>
      </c>
      <c r="Z18" s="9">
        <v>26.25</v>
      </c>
      <c r="AA18" s="9">
        <v>0.92</v>
      </c>
      <c r="AB18" s="9">
        <v>0</v>
      </c>
      <c r="AC18" s="9"/>
      <c r="AD18" s="9">
        <v>0</v>
      </c>
      <c r="AE18" s="9">
        <v>0</v>
      </c>
      <c r="AF18" s="9">
        <v>7.0000000000000007E-2</v>
      </c>
      <c r="AG18" s="9"/>
      <c r="AH18" s="9"/>
      <c r="AI18" s="9">
        <v>24.85</v>
      </c>
      <c r="AJ18" s="3">
        <v>0</v>
      </c>
      <c r="AK18" s="3">
        <v>0</v>
      </c>
      <c r="AL18" s="3">
        <v>0</v>
      </c>
      <c r="AM18" s="3">
        <v>21.52</v>
      </c>
      <c r="AN18" s="3">
        <v>23.91</v>
      </c>
      <c r="AO18" s="3">
        <v>4.18</v>
      </c>
      <c r="AP18" s="3">
        <v>17.329999999999998</v>
      </c>
      <c r="AQ18" s="3">
        <v>4.78</v>
      </c>
      <c r="AR18" s="3">
        <v>14.94</v>
      </c>
      <c r="AS18" s="3">
        <v>16.149999999999999</v>
      </c>
      <c r="AT18" s="3">
        <v>13.75</v>
      </c>
      <c r="AU18" s="3">
        <v>82.51</v>
      </c>
      <c r="AV18" s="3">
        <v>9.56</v>
      </c>
      <c r="AW18" s="3">
        <v>11.97</v>
      </c>
      <c r="AX18" s="3">
        <v>306.73</v>
      </c>
      <c r="AY18" s="3">
        <v>161.61000000000001</v>
      </c>
      <c r="AZ18" s="3">
        <v>11.37</v>
      </c>
      <c r="BA18" s="3">
        <v>15.55</v>
      </c>
      <c r="BB18" s="3">
        <v>14.93</v>
      </c>
      <c r="BC18" s="3">
        <v>3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0.01</v>
      </c>
      <c r="BJ18" s="3">
        <v>0.11</v>
      </c>
      <c r="BK18" s="3">
        <v>0.02</v>
      </c>
      <c r="BL18" s="3">
        <v>0.06</v>
      </c>
      <c r="BM18" s="3">
        <v>0.01</v>
      </c>
      <c r="BN18" s="3">
        <v>0</v>
      </c>
      <c r="BO18" s="3">
        <v>0.42</v>
      </c>
      <c r="BP18" s="3">
        <v>0.06</v>
      </c>
      <c r="BQ18" s="3">
        <v>0</v>
      </c>
      <c r="BR18" s="3">
        <v>0</v>
      </c>
      <c r="BS18" s="3">
        <v>0.02</v>
      </c>
      <c r="BT18" s="3">
        <v>0</v>
      </c>
      <c r="BU18" s="3">
        <v>0.01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56</v>
      </c>
      <c r="CB18" s="7"/>
    </row>
    <row r="19" spans="1:80" s="3" customFormat="1">
      <c r="A19" s="25" t="str">
        <f>"17/2"</f>
        <v>17/2</v>
      </c>
      <c r="B19" s="11" t="s">
        <v>84</v>
      </c>
      <c r="C19" s="17">
        <v>250</v>
      </c>
      <c r="D19" s="13">
        <v>0</v>
      </c>
      <c r="E19" s="82">
        <v>5.31</v>
      </c>
      <c r="F19" s="82"/>
      <c r="G19" s="82">
        <v>5</v>
      </c>
      <c r="H19" s="82"/>
      <c r="I19" s="14">
        <v>19.809999999999999</v>
      </c>
      <c r="J19" s="14">
        <v>147.06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9">
        <v>88.4</v>
      </c>
      <c r="Y19" s="9">
        <v>73.48</v>
      </c>
      <c r="Z19" s="9">
        <v>143.13</v>
      </c>
      <c r="AA19" s="9">
        <v>2.56</v>
      </c>
      <c r="AB19" s="9">
        <v>0</v>
      </c>
      <c r="AC19" s="9"/>
      <c r="AD19" s="9">
        <v>0</v>
      </c>
      <c r="AE19" s="9">
        <v>0</v>
      </c>
      <c r="AF19" s="9">
        <v>0.21</v>
      </c>
      <c r="AG19" s="9"/>
      <c r="AH19" s="9"/>
      <c r="AI19" s="9">
        <v>15.4</v>
      </c>
      <c r="AJ19" s="3">
        <v>0</v>
      </c>
      <c r="AK19" s="3">
        <v>0</v>
      </c>
      <c r="AL19" s="3">
        <v>0</v>
      </c>
      <c r="AM19" s="3">
        <v>293.45</v>
      </c>
      <c r="AN19" s="3">
        <v>282.61</v>
      </c>
      <c r="AO19" s="3">
        <v>49.26</v>
      </c>
      <c r="AP19" s="3">
        <v>211.09</v>
      </c>
      <c r="AQ19" s="3">
        <v>53.34</v>
      </c>
      <c r="AR19" s="3">
        <v>190.4</v>
      </c>
      <c r="AS19" s="3">
        <v>200.66</v>
      </c>
      <c r="AT19" s="3">
        <v>420.92</v>
      </c>
      <c r="AU19" s="3">
        <v>471.21</v>
      </c>
      <c r="AV19" s="3">
        <v>90.68</v>
      </c>
      <c r="AW19" s="3">
        <v>172</v>
      </c>
      <c r="AX19" s="3">
        <v>718.34</v>
      </c>
      <c r="AY19" s="3">
        <v>54.24</v>
      </c>
      <c r="AZ19" s="3">
        <v>240.29</v>
      </c>
      <c r="BA19" s="3">
        <v>229.36</v>
      </c>
      <c r="BB19" s="3">
        <v>133.41999999999999</v>
      </c>
      <c r="BC19" s="3">
        <v>63.58</v>
      </c>
      <c r="BD19" s="3">
        <v>0.11</v>
      </c>
      <c r="BE19" s="3">
        <v>0.05</v>
      </c>
      <c r="BF19" s="3">
        <v>0.03</v>
      </c>
      <c r="BG19" s="3">
        <v>0.06</v>
      </c>
      <c r="BH19" s="3">
        <v>0.1</v>
      </c>
      <c r="BI19" s="3">
        <v>0.32</v>
      </c>
      <c r="BJ19" s="3">
        <v>0.01</v>
      </c>
      <c r="BK19" s="3">
        <v>0.37</v>
      </c>
      <c r="BL19" s="3">
        <v>0</v>
      </c>
      <c r="BM19" s="3">
        <v>0.19</v>
      </c>
      <c r="BN19" s="3">
        <v>0.59</v>
      </c>
      <c r="BO19" s="3">
        <v>0.09</v>
      </c>
      <c r="BP19" s="3">
        <v>0</v>
      </c>
      <c r="BQ19" s="3">
        <v>0.06</v>
      </c>
      <c r="BR19" s="3">
        <v>0.08</v>
      </c>
      <c r="BS19" s="3">
        <v>1.26</v>
      </c>
      <c r="BT19" s="3">
        <v>0.02</v>
      </c>
      <c r="BU19" s="3">
        <v>0</v>
      </c>
      <c r="BV19" s="3">
        <v>2.6</v>
      </c>
      <c r="BW19" s="3">
        <v>0.09</v>
      </c>
      <c r="BX19" s="3">
        <v>0.02</v>
      </c>
      <c r="BY19" s="3">
        <v>0</v>
      </c>
      <c r="BZ19" s="3">
        <v>0</v>
      </c>
      <c r="CA19" s="3">
        <v>0</v>
      </c>
      <c r="CB19" s="7"/>
    </row>
    <row r="20" spans="1:80" s="3" customFormat="1">
      <c r="A20" s="25" t="str">
        <f>"92"</f>
        <v>92</v>
      </c>
      <c r="B20" s="11" t="s">
        <v>85</v>
      </c>
      <c r="C20" s="17">
        <v>180</v>
      </c>
      <c r="D20" s="13">
        <v>6.45</v>
      </c>
      <c r="E20" s="82">
        <v>5</v>
      </c>
      <c r="F20" s="82"/>
      <c r="G20" s="82">
        <v>4.38</v>
      </c>
      <c r="H20" s="82"/>
      <c r="I20" s="14">
        <v>30.52</v>
      </c>
      <c r="J20" s="14">
        <v>184.26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9">
        <v>13.18</v>
      </c>
      <c r="Y20" s="9">
        <v>6.91</v>
      </c>
      <c r="Z20" s="9">
        <v>38.68</v>
      </c>
      <c r="AA20" s="9">
        <v>0.71</v>
      </c>
      <c r="AB20" s="9">
        <v>0</v>
      </c>
      <c r="AC20" s="9"/>
      <c r="AD20" s="9">
        <v>0</v>
      </c>
      <c r="AE20" s="9">
        <v>0</v>
      </c>
      <c r="AF20" s="9">
        <v>0.06</v>
      </c>
      <c r="AG20" s="9"/>
      <c r="AH20" s="9"/>
      <c r="AI20" s="9">
        <v>0</v>
      </c>
      <c r="AJ20" s="3">
        <v>0</v>
      </c>
      <c r="AK20" s="3">
        <v>0</v>
      </c>
      <c r="AL20" s="3">
        <v>0</v>
      </c>
      <c r="AM20" s="3">
        <v>310.14</v>
      </c>
      <c r="AN20" s="3">
        <v>97.37</v>
      </c>
      <c r="AO20" s="3">
        <v>59.1</v>
      </c>
      <c r="AP20" s="3">
        <v>120.35</v>
      </c>
      <c r="AQ20" s="3">
        <v>40.020000000000003</v>
      </c>
      <c r="AR20" s="3">
        <v>192.3</v>
      </c>
      <c r="AS20" s="3">
        <v>127.4</v>
      </c>
      <c r="AT20" s="3">
        <v>153.19999999999999</v>
      </c>
      <c r="AU20" s="3">
        <v>132.57</v>
      </c>
      <c r="AV20" s="3">
        <v>77.64</v>
      </c>
      <c r="AW20" s="3">
        <v>134.34</v>
      </c>
      <c r="AX20" s="3">
        <v>1177.8399999999999</v>
      </c>
      <c r="AY20" s="3">
        <v>1.6</v>
      </c>
      <c r="AZ20" s="3">
        <v>371.21</v>
      </c>
      <c r="BA20" s="3">
        <v>192.91</v>
      </c>
      <c r="BB20" s="3">
        <v>97.15</v>
      </c>
      <c r="BC20" s="3">
        <v>76.459999999999994</v>
      </c>
      <c r="BD20" s="3">
        <v>0.13</v>
      </c>
      <c r="BE20" s="3">
        <v>0.06</v>
      </c>
      <c r="BF20" s="3">
        <v>0.03</v>
      </c>
      <c r="BG20" s="3">
        <v>7.0000000000000007E-2</v>
      </c>
      <c r="BH20" s="3">
        <v>0.08</v>
      </c>
      <c r="BI20" s="3">
        <v>0.39</v>
      </c>
      <c r="BJ20" s="3">
        <v>0.01</v>
      </c>
      <c r="BK20" s="3">
        <v>1.0900000000000001</v>
      </c>
      <c r="BL20" s="3">
        <v>0.01</v>
      </c>
      <c r="BM20" s="3">
        <v>0.33</v>
      </c>
      <c r="BN20" s="3">
        <v>0</v>
      </c>
      <c r="BO20" s="3">
        <v>0.19</v>
      </c>
      <c r="BP20" s="3">
        <v>0.01</v>
      </c>
      <c r="BQ20" s="3">
        <v>7.0000000000000007E-2</v>
      </c>
      <c r="BR20" s="3">
        <v>0.11</v>
      </c>
      <c r="BS20" s="3">
        <v>0.86</v>
      </c>
      <c r="BT20" s="3">
        <v>0</v>
      </c>
      <c r="BU20" s="3">
        <v>0.02</v>
      </c>
      <c r="BV20" s="3">
        <v>0.22</v>
      </c>
      <c r="BW20" s="3">
        <v>0.01</v>
      </c>
      <c r="BX20" s="3">
        <v>0</v>
      </c>
      <c r="BY20" s="3">
        <v>0</v>
      </c>
      <c r="BZ20" s="3">
        <v>0</v>
      </c>
      <c r="CA20" s="3">
        <v>6.45</v>
      </c>
      <c r="CB20" s="7"/>
    </row>
    <row r="21" spans="1:80" s="3" customFormat="1">
      <c r="A21" s="25" t="str">
        <f>"12/8"</f>
        <v>12/8</v>
      </c>
      <c r="B21" s="11" t="s">
        <v>86</v>
      </c>
      <c r="C21" s="17">
        <v>100</v>
      </c>
      <c r="D21" s="13">
        <v>0</v>
      </c>
      <c r="E21" s="82">
        <v>14.69</v>
      </c>
      <c r="F21" s="82"/>
      <c r="G21" s="82">
        <v>15.66</v>
      </c>
      <c r="H21" s="82"/>
      <c r="I21" s="14">
        <v>3.51</v>
      </c>
      <c r="J21" s="14">
        <v>214.1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9">
        <v>33.43</v>
      </c>
      <c r="Y21" s="9">
        <v>32.51</v>
      </c>
      <c r="Z21" s="9">
        <v>166.25</v>
      </c>
      <c r="AA21" s="9">
        <v>2.42</v>
      </c>
      <c r="AB21" s="9">
        <v>0</v>
      </c>
      <c r="AC21" s="9"/>
      <c r="AD21" s="9">
        <v>0</v>
      </c>
      <c r="AE21" s="9">
        <v>0</v>
      </c>
      <c r="AF21" s="9">
        <v>0.05</v>
      </c>
      <c r="AG21" s="9"/>
      <c r="AH21" s="9"/>
      <c r="AI21" s="9">
        <v>2.7</v>
      </c>
      <c r="AJ21" s="3">
        <v>0</v>
      </c>
      <c r="AK21" s="3">
        <v>0</v>
      </c>
      <c r="AL21" s="3">
        <v>0</v>
      </c>
      <c r="AM21" s="3">
        <v>937.72</v>
      </c>
      <c r="AN21" s="3">
        <v>983.36</v>
      </c>
      <c r="AO21" s="3">
        <v>281.60000000000002</v>
      </c>
      <c r="AP21" s="3">
        <v>524.69000000000005</v>
      </c>
      <c r="AQ21" s="3">
        <v>134.04</v>
      </c>
      <c r="AR21" s="3">
        <v>509.48</v>
      </c>
      <c r="AS21" s="3">
        <v>685.69</v>
      </c>
      <c r="AT21" s="3">
        <v>686.87</v>
      </c>
      <c r="AU21" s="3">
        <v>1125.1300000000001</v>
      </c>
      <c r="AV21" s="3">
        <v>445.21</v>
      </c>
      <c r="AW21" s="3">
        <v>586.27</v>
      </c>
      <c r="AX21" s="3">
        <v>2032.1</v>
      </c>
      <c r="AY21" s="3">
        <v>177.61</v>
      </c>
      <c r="AZ21" s="3">
        <v>500.84</v>
      </c>
      <c r="BA21" s="3">
        <v>527.29999999999995</v>
      </c>
      <c r="BB21" s="3">
        <v>415.76</v>
      </c>
      <c r="BC21" s="3">
        <v>172.32</v>
      </c>
      <c r="BD21" s="3">
        <v>0.12</v>
      </c>
      <c r="BE21" s="3">
        <v>0.06</v>
      </c>
      <c r="BF21" s="3">
        <v>0.03</v>
      </c>
      <c r="BG21" s="3">
        <v>7.0000000000000007E-2</v>
      </c>
      <c r="BH21" s="3">
        <v>0.08</v>
      </c>
      <c r="BI21" s="3">
        <v>0.37</v>
      </c>
      <c r="BJ21" s="3">
        <v>0.01</v>
      </c>
      <c r="BK21" s="3">
        <v>0.93</v>
      </c>
      <c r="BL21" s="3">
        <v>0.01</v>
      </c>
      <c r="BM21" s="3">
        <v>0.28999999999999998</v>
      </c>
      <c r="BN21" s="3">
        <v>0.01</v>
      </c>
      <c r="BO21" s="3">
        <v>0.04</v>
      </c>
      <c r="BP21" s="3">
        <v>0</v>
      </c>
      <c r="BQ21" s="3">
        <v>7.0000000000000007E-2</v>
      </c>
      <c r="BR21" s="3">
        <v>0.1</v>
      </c>
      <c r="BS21" s="3">
        <v>0.76</v>
      </c>
      <c r="BT21" s="3">
        <v>0</v>
      </c>
      <c r="BU21" s="3">
        <v>0</v>
      </c>
      <c r="BV21" s="3">
        <v>7.0000000000000007E-2</v>
      </c>
      <c r="BW21" s="3">
        <v>7.0000000000000007E-2</v>
      </c>
      <c r="BX21" s="3">
        <v>0.01</v>
      </c>
      <c r="BY21" s="3">
        <v>0</v>
      </c>
      <c r="BZ21" s="3">
        <v>0</v>
      </c>
      <c r="CA21" s="3">
        <v>0</v>
      </c>
      <c r="CB21" s="7"/>
    </row>
    <row r="22" spans="1:80" s="3" customFormat="1">
      <c r="A22" s="25" t="str">
        <f>"241"</f>
        <v>241</v>
      </c>
      <c r="B22" s="11" t="s">
        <v>87</v>
      </c>
      <c r="C22" s="17">
        <v>200</v>
      </c>
      <c r="D22" s="13">
        <v>0</v>
      </c>
      <c r="E22" s="82">
        <v>0.49</v>
      </c>
      <c r="F22" s="82"/>
      <c r="G22" s="82">
        <v>0.03</v>
      </c>
      <c r="H22" s="82"/>
      <c r="I22" s="14">
        <v>18.260000000000002</v>
      </c>
      <c r="J22" s="14">
        <v>72.13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9">
        <v>82.85</v>
      </c>
      <c r="Y22" s="9">
        <v>56.64</v>
      </c>
      <c r="Z22" s="9">
        <v>67.510000000000005</v>
      </c>
      <c r="AA22" s="9">
        <v>1.23</v>
      </c>
      <c r="AB22" s="9">
        <v>0</v>
      </c>
      <c r="AC22" s="9"/>
      <c r="AD22" s="9">
        <v>0</v>
      </c>
      <c r="AE22" s="9">
        <v>0</v>
      </c>
      <c r="AF22" s="9">
        <v>0.05</v>
      </c>
      <c r="AG22" s="9"/>
      <c r="AH22" s="9"/>
      <c r="AI22" s="9">
        <v>12.76</v>
      </c>
      <c r="AJ22" s="3">
        <v>0</v>
      </c>
      <c r="AK22" s="3">
        <v>0</v>
      </c>
      <c r="AL22" s="3">
        <v>0</v>
      </c>
      <c r="AM22" s="3">
        <v>33.71</v>
      </c>
      <c r="AN22" s="3">
        <v>39.770000000000003</v>
      </c>
      <c r="AO22" s="3">
        <v>24.96</v>
      </c>
      <c r="AP22" s="3">
        <v>108.57</v>
      </c>
      <c r="AQ22" s="3">
        <v>5.92</v>
      </c>
      <c r="AR22" s="3">
        <v>32.86</v>
      </c>
      <c r="AS22" s="3">
        <v>54.15</v>
      </c>
      <c r="AT22" s="3">
        <v>168.64</v>
      </c>
      <c r="AU22" s="3">
        <v>152.31</v>
      </c>
      <c r="AV22" s="3">
        <v>22.7</v>
      </c>
      <c r="AW22" s="3">
        <v>13.68</v>
      </c>
      <c r="AX22" s="3">
        <v>211.51</v>
      </c>
      <c r="AY22" s="3">
        <v>8.4600000000000009</v>
      </c>
      <c r="AZ22" s="3">
        <v>201.07</v>
      </c>
      <c r="BA22" s="3">
        <v>141.85</v>
      </c>
      <c r="BB22" s="3">
        <v>24.96</v>
      </c>
      <c r="BC22" s="3">
        <v>31.73</v>
      </c>
      <c r="BD22" s="3">
        <v>0.01</v>
      </c>
      <c r="BE22" s="3">
        <v>0.01</v>
      </c>
      <c r="BF22" s="3">
        <v>0</v>
      </c>
      <c r="BG22" s="3">
        <v>0.01</v>
      </c>
      <c r="BH22" s="3">
        <v>0.01</v>
      </c>
      <c r="BI22" s="3">
        <v>0</v>
      </c>
      <c r="BJ22" s="3">
        <v>0</v>
      </c>
      <c r="BK22" s="3">
        <v>0.09</v>
      </c>
      <c r="BL22" s="3">
        <v>0</v>
      </c>
      <c r="BM22" s="3">
        <v>0.01</v>
      </c>
      <c r="BN22" s="3">
        <v>0.01</v>
      </c>
      <c r="BO22" s="3">
        <v>0</v>
      </c>
      <c r="BP22" s="3">
        <v>0</v>
      </c>
      <c r="BQ22" s="3">
        <v>0</v>
      </c>
      <c r="BR22" s="3">
        <v>0.02</v>
      </c>
      <c r="BS22" s="3">
        <v>7.0000000000000007E-2</v>
      </c>
      <c r="BT22" s="3">
        <v>0</v>
      </c>
      <c r="BU22" s="3">
        <v>0</v>
      </c>
      <c r="BV22" s="3">
        <v>0.15</v>
      </c>
      <c r="BW22" s="3">
        <v>0.11</v>
      </c>
      <c r="BX22" s="3">
        <v>0.01</v>
      </c>
      <c r="BY22" s="3">
        <v>0</v>
      </c>
      <c r="BZ22" s="3">
        <v>0</v>
      </c>
      <c r="CA22" s="3">
        <v>0</v>
      </c>
      <c r="CB22" s="7"/>
    </row>
    <row r="23" spans="1:80" s="3" customFormat="1">
      <c r="A23" s="27">
        <v>0.61538461538461542</v>
      </c>
      <c r="B23" s="11" t="s">
        <v>79</v>
      </c>
      <c r="C23" s="17">
        <v>36</v>
      </c>
      <c r="D23" s="13">
        <v>0</v>
      </c>
      <c r="E23" s="82">
        <v>2.38</v>
      </c>
      <c r="F23" s="82"/>
      <c r="G23" s="82">
        <v>0.23</v>
      </c>
      <c r="H23" s="82"/>
      <c r="I23" s="14">
        <v>16.82</v>
      </c>
      <c r="J23" s="14">
        <v>80.78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9">
        <v>5.39</v>
      </c>
      <c r="Y23" s="9">
        <v>7.96</v>
      </c>
      <c r="Z23" s="9">
        <v>20.98</v>
      </c>
      <c r="AA23" s="9">
        <v>0.56000000000000005</v>
      </c>
      <c r="AB23" s="9">
        <v>0</v>
      </c>
      <c r="AC23" s="9"/>
      <c r="AD23" s="9">
        <v>0</v>
      </c>
      <c r="AE23" s="9">
        <v>0</v>
      </c>
      <c r="AF23" s="9">
        <v>0.04</v>
      </c>
      <c r="AG23" s="9"/>
      <c r="AH23" s="9"/>
      <c r="AI23" s="9">
        <v>0</v>
      </c>
      <c r="AJ23" s="3">
        <v>0</v>
      </c>
      <c r="AK23" s="3">
        <v>0</v>
      </c>
      <c r="AL23" s="3">
        <v>0</v>
      </c>
      <c r="AM23" s="3">
        <v>152.69</v>
      </c>
      <c r="AN23" s="3">
        <v>50.63</v>
      </c>
      <c r="AO23" s="3">
        <v>30.02</v>
      </c>
      <c r="AP23" s="3">
        <v>60.03</v>
      </c>
      <c r="AQ23" s="3">
        <v>22.71</v>
      </c>
      <c r="AR23" s="3">
        <v>108.58</v>
      </c>
      <c r="AS23" s="3">
        <v>67.34</v>
      </c>
      <c r="AT23" s="3">
        <v>93.96</v>
      </c>
      <c r="AU23" s="3">
        <v>77.52</v>
      </c>
      <c r="AV23" s="3">
        <v>40.72</v>
      </c>
      <c r="AW23" s="3">
        <v>72.040000000000006</v>
      </c>
      <c r="AX23" s="3">
        <v>602.39</v>
      </c>
      <c r="AY23" s="3">
        <v>70.47</v>
      </c>
      <c r="AZ23" s="3">
        <v>196.27</v>
      </c>
      <c r="BA23" s="3">
        <v>85.35</v>
      </c>
      <c r="BB23" s="3">
        <v>56.64</v>
      </c>
      <c r="BC23" s="3">
        <v>44.89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0.04</v>
      </c>
      <c r="BK23" s="3">
        <v>0.02</v>
      </c>
      <c r="BL23" s="3">
        <v>0.02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0.02</v>
      </c>
      <c r="BT23" s="3">
        <v>0</v>
      </c>
      <c r="BU23" s="3">
        <v>0</v>
      </c>
      <c r="BV23" s="3">
        <v>0.08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7"/>
    </row>
    <row r="24" spans="1:80" s="3" customFormat="1">
      <c r="A24" s="27">
        <v>0.53846153846153844</v>
      </c>
      <c r="B24" s="11" t="s">
        <v>88</v>
      </c>
      <c r="C24" s="17">
        <v>36</v>
      </c>
      <c r="D24" s="13">
        <v>0</v>
      </c>
      <c r="E24" s="82">
        <v>2.38</v>
      </c>
      <c r="F24" s="82"/>
      <c r="G24" s="82">
        <v>0.43</v>
      </c>
      <c r="H24" s="82"/>
      <c r="I24" s="14">
        <v>12.02</v>
      </c>
      <c r="J24" s="14">
        <v>63.64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9">
        <v>12.6</v>
      </c>
      <c r="Y24" s="9">
        <v>16.920000000000002</v>
      </c>
      <c r="Z24" s="9">
        <v>56.88</v>
      </c>
      <c r="AA24" s="9">
        <v>1.4</v>
      </c>
      <c r="AB24" s="9">
        <v>0</v>
      </c>
      <c r="AC24" s="9"/>
      <c r="AD24" s="9">
        <v>0</v>
      </c>
      <c r="AE24" s="9">
        <v>0</v>
      </c>
      <c r="AF24" s="9">
        <v>0.06</v>
      </c>
      <c r="AG24" s="9"/>
      <c r="AH24" s="9"/>
      <c r="AI24" s="9">
        <v>0</v>
      </c>
      <c r="AJ24" s="3">
        <v>0</v>
      </c>
      <c r="AK24" s="3">
        <v>0</v>
      </c>
      <c r="AL24" s="3">
        <v>0</v>
      </c>
      <c r="AM24" s="3">
        <v>106.75</v>
      </c>
      <c r="AN24" s="3">
        <v>55.75</v>
      </c>
      <c r="AO24" s="3">
        <v>23.25</v>
      </c>
      <c r="AP24" s="3">
        <v>49.5</v>
      </c>
      <c r="AQ24" s="3">
        <v>20</v>
      </c>
      <c r="AR24" s="3">
        <v>92.75</v>
      </c>
      <c r="AS24" s="3">
        <v>74.25</v>
      </c>
      <c r="AT24" s="3">
        <v>72.75</v>
      </c>
      <c r="AU24" s="3">
        <v>116</v>
      </c>
      <c r="AV24" s="3">
        <v>31</v>
      </c>
      <c r="AW24" s="3">
        <v>77.5</v>
      </c>
      <c r="AX24" s="3">
        <v>382.25</v>
      </c>
      <c r="AY24" s="3">
        <v>67.5</v>
      </c>
      <c r="AZ24" s="3">
        <v>131.5</v>
      </c>
      <c r="BA24" s="3">
        <v>72.75</v>
      </c>
      <c r="BB24" s="3">
        <v>45</v>
      </c>
      <c r="BC24" s="3">
        <v>32.5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0.05</v>
      </c>
      <c r="BK24" s="3">
        <v>0.04</v>
      </c>
      <c r="BL24" s="3">
        <v>0.03</v>
      </c>
      <c r="BM24" s="3">
        <v>0</v>
      </c>
      <c r="BN24" s="3">
        <v>0.01</v>
      </c>
      <c r="BO24" s="3">
        <v>0</v>
      </c>
      <c r="BP24" s="3">
        <v>0</v>
      </c>
      <c r="BQ24" s="3">
        <v>0</v>
      </c>
      <c r="BR24" s="3">
        <v>0</v>
      </c>
      <c r="BS24" s="3">
        <v>0.03</v>
      </c>
      <c r="BT24" s="3">
        <v>0</v>
      </c>
      <c r="BU24" s="3">
        <v>0</v>
      </c>
      <c r="BV24" s="3">
        <v>0.12</v>
      </c>
      <c r="BW24" s="3">
        <v>0.02</v>
      </c>
      <c r="BX24" s="3">
        <v>0</v>
      </c>
      <c r="BY24" s="3">
        <v>0</v>
      </c>
      <c r="BZ24" s="3">
        <v>0</v>
      </c>
      <c r="CA24" s="3">
        <v>0</v>
      </c>
      <c r="CB24" s="7"/>
    </row>
    <row r="25" spans="1:80" s="3" customFormat="1">
      <c r="A25" s="18"/>
      <c r="B25" s="15" t="s">
        <v>81</v>
      </c>
      <c r="C25" s="16"/>
      <c r="D25" s="13">
        <v>62.46</v>
      </c>
      <c r="E25" s="82">
        <f>SUM(E18:F24)</f>
        <v>31.349999999999998</v>
      </c>
      <c r="F25" s="82"/>
      <c r="G25" s="82">
        <f>SUM(G18:H24)</f>
        <v>25.930000000000003</v>
      </c>
      <c r="H25" s="82"/>
      <c r="I25" s="14">
        <f>SUM(I18:I24)</f>
        <v>104.71999999999998</v>
      </c>
      <c r="J25" s="14">
        <f>SUM(J18:J24)</f>
        <v>784.96999999999991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9">
        <f>SUM(X18:X24)</f>
        <v>251.73</v>
      </c>
      <c r="Y25" s="9">
        <f>SUM(Y18:Y24)</f>
        <v>214.42000000000002</v>
      </c>
      <c r="Z25" s="9">
        <f>SUM(Z18:Z24)</f>
        <v>519.68000000000006</v>
      </c>
      <c r="AA25" s="9">
        <f>SUM(AA18:AA24)</f>
        <v>9.8000000000000007</v>
      </c>
      <c r="AB25" s="9">
        <f>SUM(AB18:AB24)</f>
        <v>0</v>
      </c>
      <c r="AC25" s="9"/>
      <c r="AD25" s="9">
        <f>SUM(AD18:AD24)</f>
        <v>0</v>
      </c>
      <c r="AE25" s="9">
        <f>SUM(AE18:AE24)</f>
        <v>0</v>
      </c>
      <c r="AF25" s="9">
        <f>SUM(AF18:AF24)</f>
        <v>0.54</v>
      </c>
      <c r="AG25" s="9"/>
      <c r="AH25" s="9"/>
      <c r="AI25" s="9">
        <f>SUM(AI18:AI24)</f>
        <v>55.71</v>
      </c>
      <c r="AJ25" s="3">
        <v>0</v>
      </c>
      <c r="AK25" s="3">
        <v>0</v>
      </c>
      <c r="AL25" s="3">
        <v>0</v>
      </c>
      <c r="AM25" s="3">
        <v>1855.98</v>
      </c>
      <c r="AN25" s="3">
        <v>1533.4</v>
      </c>
      <c r="AO25" s="3">
        <v>472.35</v>
      </c>
      <c r="AP25" s="3">
        <v>1091.56</v>
      </c>
      <c r="AQ25" s="3">
        <v>280.8</v>
      </c>
      <c r="AR25" s="3">
        <v>1141.3</v>
      </c>
      <c r="AS25" s="3">
        <v>1225.6400000000001</v>
      </c>
      <c r="AT25" s="3">
        <v>1610.1</v>
      </c>
      <c r="AU25" s="3">
        <v>2157.2399999999998</v>
      </c>
      <c r="AV25" s="3">
        <v>717.51</v>
      </c>
      <c r="AW25" s="3">
        <v>1067.79</v>
      </c>
      <c r="AX25" s="3">
        <v>5431.17</v>
      </c>
      <c r="AY25" s="3">
        <v>541.49</v>
      </c>
      <c r="AZ25" s="3">
        <v>1652.54</v>
      </c>
      <c r="BA25" s="3">
        <v>1265.07</v>
      </c>
      <c r="BB25" s="3">
        <v>787.85</v>
      </c>
      <c r="BC25" s="3">
        <v>424.48</v>
      </c>
      <c r="BD25" s="3">
        <v>0.37</v>
      </c>
      <c r="BE25" s="3">
        <v>0.18</v>
      </c>
      <c r="BF25" s="3">
        <v>0.09</v>
      </c>
      <c r="BG25" s="3">
        <v>0.22</v>
      </c>
      <c r="BH25" s="3">
        <v>0.27</v>
      </c>
      <c r="BI25" s="3">
        <v>1.0900000000000001</v>
      </c>
      <c r="BJ25" s="3">
        <v>0.23</v>
      </c>
      <c r="BK25" s="3">
        <v>2.5499999999999998</v>
      </c>
      <c r="BL25" s="3">
        <v>0.13</v>
      </c>
      <c r="BM25" s="3">
        <v>0.84</v>
      </c>
      <c r="BN25" s="3">
        <v>0.62</v>
      </c>
      <c r="BO25" s="3">
        <v>0.74</v>
      </c>
      <c r="BP25" s="3">
        <v>7.0000000000000007E-2</v>
      </c>
      <c r="BQ25" s="3">
        <v>0.2</v>
      </c>
      <c r="BR25" s="3">
        <v>0.32</v>
      </c>
      <c r="BS25" s="3">
        <v>3.03</v>
      </c>
      <c r="BT25" s="3">
        <v>0.02</v>
      </c>
      <c r="BU25" s="3">
        <v>0.03</v>
      </c>
      <c r="BV25" s="3">
        <v>3.24</v>
      </c>
      <c r="BW25" s="3">
        <v>0.3</v>
      </c>
      <c r="BX25" s="3">
        <v>0.04</v>
      </c>
      <c r="BY25" s="3">
        <v>0</v>
      </c>
      <c r="BZ25" s="3">
        <v>0</v>
      </c>
      <c r="CA25" s="3">
        <v>62.46</v>
      </c>
      <c r="CB25" s="7"/>
    </row>
    <row r="26" spans="1:80" s="3" customFormat="1">
      <c r="A26" s="11"/>
      <c r="B26" s="15" t="s">
        <v>89</v>
      </c>
      <c r="C26" s="16"/>
      <c r="D26" s="13">
        <v>230.49</v>
      </c>
      <c r="E26" s="82">
        <f>E16+E25</f>
        <v>49.41</v>
      </c>
      <c r="F26" s="82"/>
      <c r="G26" s="82">
        <f>G16+G25</f>
        <v>42.6</v>
      </c>
      <c r="H26" s="82"/>
      <c r="I26" s="14">
        <f>I16+I25</f>
        <v>176.21999999999997</v>
      </c>
      <c r="J26" s="14">
        <f>J16+J25</f>
        <v>1293.32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9">
        <f>X16+X25</f>
        <v>617.23</v>
      </c>
      <c r="Y26" s="9">
        <f>Y16+Y25</f>
        <v>331.97</v>
      </c>
      <c r="Z26" s="9">
        <f>Z16+Z25</f>
        <v>912.46</v>
      </c>
      <c r="AA26" s="9">
        <f>AA16+AA25</f>
        <v>14.89</v>
      </c>
      <c r="AB26" s="9">
        <f>AB16+AB25</f>
        <v>0</v>
      </c>
      <c r="AC26" s="9"/>
      <c r="AD26" s="9">
        <f>AD16+AD25</f>
        <v>0</v>
      </c>
      <c r="AE26" s="9">
        <f>AE16+AE25</f>
        <v>0</v>
      </c>
      <c r="AF26" s="9">
        <f>AF16+AF25</f>
        <v>0.79</v>
      </c>
      <c r="AG26" s="9"/>
      <c r="AH26" s="9"/>
      <c r="AI26" s="9">
        <f>AI16+AI25</f>
        <v>78.77000000000001</v>
      </c>
      <c r="AJ26" s="3">
        <v>0</v>
      </c>
      <c r="AK26" s="3">
        <v>0</v>
      </c>
      <c r="AL26" s="3">
        <v>0</v>
      </c>
      <c r="AM26" s="3">
        <v>3920.75</v>
      </c>
      <c r="AN26" s="3">
        <v>2528.8200000000002</v>
      </c>
      <c r="AO26" s="3">
        <v>1206.94</v>
      </c>
      <c r="AP26" s="3">
        <v>2077.6999999999998</v>
      </c>
      <c r="AQ26" s="3">
        <v>548.04</v>
      </c>
      <c r="AR26" s="3">
        <v>2646.27</v>
      </c>
      <c r="AS26" s="3">
        <v>2461.2600000000002</v>
      </c>
      <c r="AT26" s="3">
        <v>4513.8500000000004</v>
      </c>
      <c r="AU26" s="3">
        <v>5026.2299999999996</v>
      </c>
      <c r="AV26" s="3">
        <v>1448.58</v>
      </c>
      <c r="AW26" s="3">
        <v>2474.37</v>
      </c>
      <c r="AX26" s="3">
        <v>11755.77</v>
      </c>
      <c r="AY26" s="3">
        <v>884.79</v>
      </c>
      <c r="AZ26" s="3">
        <v>3381.19</v>
      </c>
      <c r="BA26" s="3">
        <v>2774.1</v>
      </c>
      <c r="BB26" s="3">
        <v>1669.7</v>
      </c>
      <c r="BC26" s="3">
        <v>886.99</v>
      </c>
      <c r="BD26" s="3">
        <v>1.45</v>
      </c>
      <c r="BE26" s="3">
        <v>1.71</v>
      </c>
      <c r="BF26" s="3">
        <v>1.25</v>
      </c>
      <c r="BG26" s="3">
        <v>3.06</v>
      </c>
      <c r="BH26" s="3">
        <v>0.37</v>
      </c>
      <c r="BI26" s="3">
        <v>1.77</v>
      </c>
      <c r="BJ26" s="3">
        <v>0.54</v>
      </c>
      <c r="BK26" s="3">
        <v>7.2</v>
      </c>
      <c r="BL26" s="3">
        <v>0.28999999999999998</v>
      </c>
      <c r="BM26" s="3">
        <v>2.2000000000000002</v>
      </c>
      <c r="BN26" s="3">
        <v>1.48</v>
      </c>
      <c r="BO26" s="3">
        <v>1.41</v>
      </c>
      <c r="BP26" s="3">
        <v>7.0000000000000007E-2</v>
      </c>
      <c r="BQ26" s="3">
        <v>0.2</v>
      </c>
      <c r="BR26" s="3">
        <v>0.83</v>
      </c>
      <c r="BS26" s="3">
        <v>38.130000000000003</v>
      </c>
      <c r="BT26" s="3">
        <v>0.02</v>
      </c>
      <c r="BU26" s="3">
        <v>0.03</v>
      </c>
      <c r="BV26" s="3">
        <v>17.690000000000001</v>
      </c>
      <c r="BW26" s="3">
        <v>0.77</v>
      </c>
      <c r="BX26" s="3">
        <v>0.14000000000000001</v>
      </c>
      <c r="BY26" s="3">
        <v>0</v>
      </c>
      <c r="BZ26" s="3">
        <v>0</v>
      </c>
      <c r="CA26" s="3">
        <v>230.49</v>
      </c>
      <c r="CB26" s="7"/>
    </row>
    <row r="27" spans="1:80" s="3" customFormat="1" ht="15">
      <c r="C27" s="7"/>
      <c r="E27" s="7"/>
      <c r="F27" s="7"/>
      <c r="G27" s="7"/>
      <c r="H27" s="7"/>
      <c r="I27" s="7"/>
      <c r="J27" s="7"/>
      <c r="CB27" s="7"/>
    </row>
    <row r="28" spans="1:80" s="3" customFormat="1" ht="15">
      <c r="C28" s="7"/>
      <c r="E28" s="7"/>
      <c r="F28" s="7"/>
      <c r="G28" s="7"/>
      <c r="H28" s="7"/>
      <c r="I28" s="7"/>
      <c r="J28" s="7"/>
      <c r="CB28" s="7"/>
    </row>
    <row r="29" spans="1:80" s="3" customFormat="1" ht="15">
      <c r="C29" s="7"/>
      <c r="E29" s="7"/>
      <c r="F29" s="7"/>
      <c r="G29" s="7"/>
      <c r="H29" s="7"/>
      <c r="I29" s="7"/>
      <c r="J29" s="7"/>
      <c r="CB29" s="7"/>
    </row>
    <row r="30" spans="1:80" s="3" customFormat="1" ht="15">
      <c r="C30" s="7"/>
      <c r="E30" s="7"/>
      <c r="F30" s="7"/>
      <c r="G30" s="7"/>
      <c r="H30" s="7"/>
      <c r="I30" s="7"/>
      <c r="J30" s="7"/>
      <c r="CB30" s="7"/>
    </row>
    <row r="31" spans="1:80" s="3" customFormat="1" ht="15">
      <c r="C31" s="7"/>
      <c r="E31" s="7"/>
      <c r="F31" s="7"/>
      <c r="G31" s="7"/>
      <c r="H31" s="7"/>
      <c r="I31" s="7"/>
      <c r="J31" s="7"/>
      <c r="CB31" s="7"/>
    </row>
    <row r="32" spans="1:80" s="3" customFormat="1" ht="15">
      <c r="C32" s="7"/>
      <c r="E32" s="7"/>
      <c r="F32" s="7"/>
      <c r="G32" s="7"/>
      <c r="H32" s="7"/>
      <c r="I32" s="7"/>
      <c r="J32" s="7"/>
      <c r="CB32" s="7"/>
    </row>
    <row r="33" spans="3:80" s="3" customFormat="1" ht="15">
      <c r="C33" s="7"/>
      <c r="E33" s="7"/>
      <c r="F33" s="7"/>
      <c r="G33" s="7"/>
      <c r="H33" s="7"/>
      <c r="I33" s="7"/>
      <c r="J33" s="7"/>
      <c r="CB33" s="7"/>
    </row>
    <row r="34" spans="3:80" s="3" customFormat="1" ht="15">
      <c r="C34" s="7"/>
      <c r="E34" s="7"/>
      <c r="F34" s="7"/>
      <c r="G34" s="7"/>
      <c r="H34" s="7"/>
      <c r="I34" s="7"/>
      <c r="J34" s="7"/>
      <c r="CB34" s="7"/>
    </row>
    <row r="35" spans="3:80" s="3" customFormat="1" ht="15">
      <c r="C35" s="7"/>
      <c r="E35" s="7"/>
      <c r="F35" s="7"/>
      <c r="G35" s="7"/>
      <c r="H35" s="7"/>
      <c r="I35" s="7"/>
      <c r="J35" s="7"/>
      <c r="CB35" s="7"/>
    </row>
    <row r="36" spans="3:80" s="3" customFormat="1" ht="15">
      <c r="C36" s="7"/>
      <c r="E36" s="7"/>
      <c r="F36" s="7"/>
      <c r="G36" s="7"/>
      <c r="H36" s="7"/>
      <c r="I36" s="7"/>
      <c r="J36" s="7"/>
      <c r="CB36" s="7"/>
    </row>
    <row r="37" spans="3:80" s="3" customFormat="1" ht="15">
      <c r="C37" s="7"/>
      <c r="E37" s="7"/>
      <c r="F37" s="7"/>
      <c r="G37" s="7"/>
      <c r="H37" s="7"/>
      <c r="I37" s="7"/>
      <c r="J37" s="7"/>
      <c r="CB37" s="7"/>
    </row>
    <row r="38" spans="3:80" s="3" customFormat="1" ht="15">
      <c r="C38" s="7"/>
      <c r="E38" s="7"/>
      <c r="F38" s="7"/>
      <c r="G38" s="7"/>
      <c r="H38" s="7"/>
      <c r="I38" s="7"/>
      <c r="J38" s="7"/>
      <c r="CB38" s="7"/>
    </row>
    <row r="39" spans="3:80" s="3" customFormat="1" ht="15">
      <c r="C39" s="7"/>
      <c r="E39" s="7"/>
      <c r="F39" s="7"/>
      <c r="G39" s="7"/>
      <c r="H39" s="7"/>
      <c r="I39" s="7"/>
      <c r="J39" s="7"/>
      <c r="CB39" s="7"/>
    </row>
    <row r="40" spans="3:80" s="3" customFormat="1" ht="15">
      <c r="C40" s="7"/>
      <c r="E40" s="7"/>
      <c r="F40" s="7"/>
      <c r="G40" s="7"/>
      <c r="H40" s="7"/>
      <c r="I40" s="7"/>
      <c r="J40" s="7"/>
      <c r="CB40" s="7"/>
    </row>
    <row r="41" spans="3:80" s="3" customFormat="1" ht="15">
      <c r="C41" s="7"/>
      <c r="E41" s="7"/>
      <c r="F41" s="7"/>
      <c r="G41" s="7"/>
      <c r="H41" s="7"/>
      <c r="I41" s="7"/>
      <c r="J41" s="7"/>
      <c r="CB41" s="7"/>
    </row>
    <row r="42" spans="3:80" s="3" customFormat="1" ht="15">
      <c r="C42" s="7"/>
      <c r="E42" s="7"/>
      <c r="F42" s="7"/>
      <c r="G42" s="7"/>
      <c r="H42" s="7"/>
      <c r="I42" s="7"/>
      <c r="J42" s="7"/>
      <c r="CB42" s="7"/>
    </row>
    <row r="43" spans="3:80" s="3" customFormat="1" ht="15">
      <c r="C43" s="7"/>
      <c r="E43" s="7"/>
      <c r="F43" s="7"/>
      <c r="G43" s="7"/>
      <c r="H43" s="7"/>
      <c r="I43" s="7"/>
      <c r="J43" s="7"/>
      <c r="CB43" s="7"/>
    </row>
    <row r="44" spans="3:80" s="3" customFormat="1" ht="15">
      <c r="C44" s="7"/>
      <c r="E44" s="7"/>
      <c r="F44" s="7"/>
      <c r="G44" s="7"/>
      <c r="H44" s="7"/>
      <c r="I44" s="7"/>
      <c r="J44" s="7"/>
      <c r="CB44" s="7"/>
    </row>
    <row r="45" spans="3:80" s="3" customFormat="1" ht="15">
      <c r="C45" s="7"/>
      <c r="E45" s="7"/>
      <c r="F45" s="7"/>
      <c r="G45" s="7"/>
      <c r="H45" s="7"/>
      <c r="I45" s="7"/>
      <c r="J45" s="7"/>
      <c r="CB45" s="7"/>
    </row>
    <row r="46" spans="3:80" s="3" customFormat="1" ht="15">
      <c r="C46" s="7"/>
      <c r="E46" s="7"/>
      <c r="F46" s="7"/>
      <c r="G46" s="7"/>
      <c r="H46" s="7"/>
      <c r="I46" s="7"/>
      <c r="J46" s="7"/>
      <c r="CB46" s="7"/>
    </row>
    <row r="47" spans="3:80" s="3" customFormat="1" ht="15">
      <c r="C47" s="7"/>
      <c r="E47" s="7"/>
      <c r="F47" s="7"/>
      <c r="G47" s="7"/>
      <c r="H47" s="7"/>
      <c r="I47" s="7"/>
      <c r="J47" s="7"/>
      <c r="CB47" s="7"/>
    </row>
    <row r="48" spans="3:80" s="3" customFormat="1" ht="15">
      <c r="C48" s="7"/>
      <c r="E48" s="7"/>
      <c r="F48" s="7"/>
      <c r="G48" s="7"/>
      <c r="H48" s="7"/>
      <c r="I48" s="7"/>
      <c r="J48" s="7"/>
      <c r="CB48" s="7"/>
    </row>
    <row r="49" spans="3:80" s="3" customFormat="1" ht="15">
      <c r="C49" s="7"/>
      <c r="E49" s="7"/>
      <c r="F49" s="7"/>
      <c r="G49" s="7"/>
      <c r="H49" s="7"/>
      <c r="I49" s="7"/>
      <c r="J49" s="7"/>
      <c r="CB49" s="7"/>
    </row>
    <row r="50" spans="3:80" s="3" customFormat="1" ht="15">
      <c r="C50" s="7"/>
      <c r="E50" s="7"/>
      <c r="F50" s="7"/>
      <c r="G50" s="7"/>
      <c r="H50" s="7"/>
      <c r="I50" s="7"/>
      <c r="J50" s="7"/>
      <c r="CB50" s="7"/>
    </row>
    <row r="51" spans="3:80" s="3" customFormat="1" ht="15">
      <c r="C51" s="7"/>
      <c r="E51" s="7"/>
      <c r="F51" s="7"/>
      <c r="G51" s="7"/>
      <c r="H51" s="7"/>
      <c r="I51" s="7"/>
      <c r="J51" s="7"/>
      <c r="CB51" s="7"/>
    </row>
    <row r="52" spans="3:80" s="3" customFormat="1" ht="15">
      <c r="C52" s="7"/>
      <c r="E52" s="7"/>
      <c r="F52" s="7"/>
      <c r="G52" s="7"/>
      <c r="H52" s="7"/>
      <c r="I52" s="7"/>
      <c r="J52" s="7"/>
      <c r="CB52" s="7"/>
    </row>
    <row r="53" spans="3:80" s="3" customFormat="1" ht="15">
      <c r="C53" s="7"/>
      <c r="E53" s="7"/>
      <c r="F53" s="7"/>
      <c r="G53" s="7"/>
      <c r="H53" s="7"/>
      <c r="I53" s="7"/>
      <c r="J53" s="7"/>
      <c r="CB53" s="7"/>
    </row>
    <row r="54" spans="3:80" s="3" customFormat="1" ht="15">
      <c r="C54" s="7"/>
      <c r="E54" s="7"/>
      <c r="F54" s="7"/>
      <c r="G54" s="7"/>
      <c r="H54" s="7"/>
      <c r="I54" s="7"/>
      <c r="J54" s="7"/>
      <c r="CB54" s="7"/>
    </row>
    <row r="55" spans="3:80" s="3" customFormat="1" ht="15">
      <c r="C55" s="7"/>
      <c r="E55" s="7"/>
      <c r="F55" s="7"/>
      <c r="G55" s="7"/>
      <c r="H55" s="7"/>
      <c r="I55" s="7"/>
      <c r="J55" s="7"/>
      <c r="CB55" s="7"/>
    </row>
    <row r="56" spans="3:80" s="3" customFormat="1" ht="15">
      <c r="C56" s="7"/>
      <c r="E56" s="7"/>
      <c r="F56" s="7"/>
      <c r="G56" s="7"/>
      <c r="H56" s="7"/>
      <c r="I56" s="7"/>
      <c r="J56" s="7"/>
      <c r="CB56" s="7"/>
    </row>
    <row r="57" spans="3:80" s="3" customFormat="1" ht="15">
      <c r="C57" s="7"/>
      <c r="E57" s="7"/>
      <c r="F57" s="7"/>
      <c r="G57" s="7"/>
      <c r="H57" s="7"/>
      <c r="I57" s="7"/>
      <c r="J57" s="7"/>
      <c r="CB57" s="7"/>
    </row>
    <row r="58" spans="3:80" s="3" customFormat="1" ht="15">
      <c r="C58" s="7"/>
      <c r="E58" s="7"/>
      <c r="F58" s="7"/>
      <c r="G58" s="7"/>
      <c r="H58" s="7"/>
      <c r="I58" s="7"/>
      <c r="J58" s="7"/>
      <c r="CB58" s="7"/>
    </row>
    <row r="59" spans="3:80" s="3" customFormat="1" ht="15">
      <c r="C59" s="7"/>
      <c r="E59" s="7"/>
      <c r="F59" s="7"/>
      <c r="G59" s="7"/>
      <c r="H59" s="7"/>
      <c r="I59" s="7"/>
      <c r="J59" s="7"/>
      <c r="CB59" s="7"/>
    </row>
    <row r="60" spans="3:80" s="3" customFormat="1" ht="15">
      <c r="C60" s="7"/>
      <c r="E60" s="7"/>
      <c r="F60" s="7"/>
      <c r="G60" s="7"/>
      <c r="H60" s="7"/>
      <c r="I60" s="7"/>
      <c r="J60" s="7"/>
      <c r="CB60" s="7"/>
    </row>
    <row r="61" spans="3:80" s="3" customFormat="1" ht="15">
      <c r="C61" s="7"/>
      <c r="E61" s="7"/>
      <c r="F61" s="7"/>
      <c r="G61" s="7"/>
      <c r="H61" s="7"/>
      <c r="I61" s="7"/>
      <c r="J61" s="7"/>
      <c r="CB61" s="7"/>
    </row>
    <row r="62" spans="3:80" s="3" customFormat="1" ht="15">
      <c r="C62" s="7"/>
      <c r="E62" s="7"/>
      <c r="F62" s="7"/>
      <c r="G62" s="7"/>
      <c r="H62" s="7"/>
      <c r="I62" s="7"/>
      <c r="J62" s="7"/>
      <c r="CB62" s="7"/>
    </row>
    <row r="63" spans="3:80" s="3" customFormat="1" ht="15">
      <c r="C63" s="7"/>
      <c r="E63" s="7"/>
      <c r="F63" s="7"/>
      <c r="G63" s="7"/>
      <c r="H63" s="7"/>
      <c r="I63" s="7"/>
      <c r="J63" s="7"/>
      <c r="CB63" s="7"/>
    </row>
    <row r="64" spans="3:80" s="3" customFormat="1" ht="15">
      <c r="C64" s="7"/>
      <c r="E64" s="7"/>
      <c r="F64" s="7"/>
      <c r="G64" s="7"/>
      <c r="H64" s="7"/>
      <c r="I64" s="7"/>
      <c r="J64" s="7"/>
      <c r="CB64" s="7"/>
    </row>
    <row r="65" spans="3:80" s="3" customFormat="1" ht="15">
      <c r="C65" s="7"/>
      <c r="E65" s="7"/>
      <c r="F65" s="7"/>
      <c r="G65" s="7"/>
      <c r="H65" s="7"/>
      <c r="I65" s="7"/>
      <c r="J65" s="7"/>
      <c r="CB65" s="7"/>
    </row>
    <row r="66" spans="3:80" s="3" customFormat="1" ht="15">
      <c r="C66" s="7"/>
      <c r="E66" s="7"/>
      <c r="F66" s="7"/>
      <c r="G66" s="7"/>
      <c r="H66" s="7"/>
      <c r="I66" s="7"/>
      <c r="J66" s="7"/>
      <c r="CB66" s="7"/>
    </row>
    <row r="67" spans="3:80" s="3" customFormat="1" ht="15">
      <c r="C67" s="7"/>
      <c r="E67" s="7"/>
      <c r="F67" s="7"/>
      <c r="G67" s="7"/>
      <c r="H67" s="7"/>
      <c r="I67" s="7"/>
      <c r="J67" s="7"/>
      <c r="CB67" s="7"/>
    </row>
    <row r="68" spans="3:80" s="3" customFormat="1" ht="15">
      <c r="C68" s="7"/>
      <c r="E68" s="7"/>
      <c r="F68" s="7"/>
      <c r="G68" s="7"/>
      <c r="H68" s="7"/>
      <c r="I68" s="7"/>
      <c r="J68" s="7"/>
      <c r="CB68" s="7"/>
    </row>
    <row r="69" spans="3:80" s="3" customFormat="1" ht="15">
      <c r="C69" s="7"/>
      <c r="E69" s="7"/>
      <c r="F69" s="7"/>
      <c r="G69" s="7"/>
      <c r="H69" s="7"/>
      <c r="I69" s="7"/>
      <c r="J69" s="7"/>
      <c r="CB69" s="7"/>
    </row>
    <row r="70" spans="3:80" s="3" customFormat="1" ht="15">
      <c r="C70" s="7"/>
      <c r="E70" s="7"/>
      <c r="F70" s="7"/>
      <c r="G70" s="7"/>
      <c r="H70" s="7"/>
      <c r="I70" s="7"/>
      <c r="J70" s="7"/>
      <c r="CB70" s="7"/>
    </row>
    <row r="71" spans="3:80" s="3" customFormat="1" ht="15">
      <c r="C71" s="7"/>
      <c r="E71" s="7"/>
      <c r="F71" s="7"/>
      <c r="G71" s="7"/>
      <c r="H71" s="7"/>
      <c r="I71" s="7"/>
      <c r="J71" s="7"/>
      <c r="CB71" s="7"/>
    </row>
    <row r="72" spans="3:80" s="3" customFormat="1" ht="15">
      <c r="C72" s="7"/>
      <c r="E72" s="7"/>
      <c r="F72" s="7"/>
      <c r="G72" s="7"/>
      <c r="H72" s="7"/>
      <c r="I72" s="7"/>
      <c r="J72" s="7"/>
      <c r="CB72" s="7"/>
    </row>
    <row r="73" spans="3:80" s="3" customFormat="1" ht="15">
      <c r="C73" s="7"/>
      <c r="E73" s="7"/>
      <c r="F73" s="7"/>
      <c r="G73" s="7"/>
      <c r="H73" s="7"/>
      <c r="I73" s="7"/>
      <c r="J73" s="7"/>
      <c r="CB73" s="7"/>
    </row>
    <row r="74" spans="3:80" s="3" customFormat="1" ht="15">
      <c r="C74" s="7"/>
      <c r="E74" s="7"/>
      <c r="F74" s="7"/>
      <c r="G74" s="7"/>
      <c r="H74" s="7"/>
      <c r="I74" s="7"/>
      <c r="J74" s="7"/>
      <c r="CB74" s="7"/>
    </row>
    <row r="75" spans="3:80" s="3" customFormat="1" ht="15">
      <c r="C75" s="7"/>
      <c r="E75" s="7"/>
      <c r="F75" s="7"/>
      <c r="G75" s="7"/>
      <c r="H75" s="7"/>
      <c r="I75" s="7"/>
      <c r="J75" s="7"/>
      <c r="CB75" s="7"/>
    </row>
    <row r="76" spans="3:80" s="3" customFormat="1" ht="15">
      <c r="C76" s="7"/>
      <c r="E76" s="7"/>
      <c r="F76" s="7"/>
      <c r="G76" s="7"/>
      <c r="H76" s="7"/>
      <c r="I76" s="7"/>
      <c r="J76" s="7"/>
      <c r="CB76" s="7"/>
    </row>
    <row r="77" spans="3:80" s="3" customFormat="1" ht="15">
      <c r="C77" s="7"/>
      <c r="E77" s="7"/>
      <c r="F77" s="7"/>
      <c r="G77" s="7"/>
      <c r="H77" s="7"/>
      <c r="I77" s="7"/>
      <c r="J77" s="7"/>
      <c r="CB77" s="7"/>
    </row>
    <row r="78" spans="3:80" s="3" customFormat="1" ht="15">
      <c r="C78" s="7"/>
      <c r="E78" s="7"/>
      <c r="F78" s="7"/>
      <c r="G78" s="7"/>
      <c r="H78" s="7"/>
      <c r="I78" s="7"/>
      <c r="J78" s="7"/>
      <c r="CB78" s="7"/>
    </row>
    <row r="79" spans="3:80" s="3" customFormat="1" ht="15">
      <c r="C79" s="7"/>
      <c r="E79" s="7"/>
      <c r="F79" s="7"/>
      <c r="G79" s="7"/>
      <c r="H79" s="7"/>
      <c r="I79" s="7"/>
      <c r="J79" s="7"/>
      <c r="CB79" s="7"/>
    </row>
    <row r="80" spans="3:80" s="3" customFormat="1" ht="15">
      <c r="C80" s="7"/>
      <c r="E80" s="7"/>
      <c r="F80" s="7"/>
      <c r="G80" s="7"/>
      <c r="H80" s="7"/>
      <c r="I80" s="7"/>
      <c r="J80" s="7"/>
      <c r="CB80" s="7"/>
    </row>
    <row r="81" spans="3:80" s="3" customFormat="1" ht="15">
      <c r="C81" s="7"/>
      <c r="E81" s="7"/>
      <c r="F81" s="7"/>
      <c r="G81" s="7"/>
      <c r="H81" s="7"/>
      <c r="I81" s="7"/>
      <c r="J81" s="7"/>
      <c r="CB81" s="7"/>
    </row>
    <row r="82" spans="3:80" s="3" customFormat="1" ht="15">
      <c r="C82" s="7"/>
      <c r="E82" s="7"/>
      <c r="F82" s="7"/>
      <c r="G82" s="7"/>
      <c r="H82" s="7"/>
      <c r="I82" s="7"/>
      <c r="J82" s="7"/>
      <c r="CB82" s="7"/>
    </row>
    <row r="83" spans="3:80" s="3" customFormat="1" ht="15">
      <c r="C83" s="7"/>
      <c r="E83" s="7"/>
      <c r="F83" s="7"/>
      <c r="G83" s="7"/>
      <c r="H83" s="7"/>
      <c r="I83" s="7"/>
      <c r="J83" s="7"/>
      <c r="CB83" s="7"/>
    </row>
    <row r="84" spans="3:80" s="3" customFormat="1" ht="15">
      <c r="C84" s="7"/>
      <c r="E84" s="7"/>
      <c r="F84" s="7"/>
      <c r="G84" s="7"/>
      <c r="H84" s="7"/>
      <c r="I84" s="7"/>
      <c r="J84" s="7"/>
      <c r="CB84" s="7"/>
    </row>
    <row r="85" spans="3:80" s="3" customFormat="1" ht="15">
      <c r="C85" s="7"/>
      <c r="E85" s="7"/>
      <c r="F85" s="7"/>
      <c r="G85" s="7"/>
      <c r="H85" s="7"/>
      <c r="I85" s="7"/>
      <c r="J85" s="7"/>
      <c r="CB85" s="7"/>
    </row>
    <row r="86" spans="3:80" s="3" customFormat="1" ht="15">
      <c r="C86" s="7"/>
      <c r="E86" s="7"/>
      <c r="F86" s="7"/>
      <c r="G86" s="7"/>
      <c r="H86" s="7"/>
      <c r="I86" s="7"/>
      <c r="J86" s="7"/>
      <c r="CB86" s="7"/>
    </row>
    <row r="87" spans="3:80" s="3" customFormat="1" ht="15">
      <c r="C87" s="7"/>
      <c r="E87" s="7"/>
      <c r="F87" s="7"/>
      <c r="G87" s="7"/>
      <c r="H87" s="7"/>
      <c r="I87" s="7"/>
      <c r="J87" s="7"/>
      <c r="CB87" s="7"/>
    </row>
    <row r="88" spans="3:80" s="3" customFormat="1" ht="15">
      <c r="C88" s="7"/>
      <c r="E88" s="7"/>
      <c r="F88" s="7"/>
      <c r="G88" s="7"/>
      <c r="H88" s="7"/>
      <c r="I88" s="7"/>
      <c r="J88" s="7"/>
      <c r="CB88" s="7"/>
    </row>
    <row r="89" spans="3:80" s="3" customFormat="1" ht="15">
      <c r="C89" s="7"/>
      <c r="E89" s="7"/>
      <c r="F89" s="7"/>
      <c r="G89" s="7"/>
      <c r="H89" s="7"/>
      <c r="I89" s="7"/>
      <c r="J89" s="7"/>
      <c r="CB89" s="7"/>
    </row>
    <row r="90" spans="3:80" s="3" customFormat="1" ht="15">
      <c r="C90" s="7"/>
      <c r="E90" s="7"/>
      <c r="F90" s="7"/>
      <c r="G90" s="7"/>
      <c r="H90" s="7"/>
      <c r="I90" s="7"/>
      <c r="J90" s="7"/>
      <c r="CB90" s="7"/>
    </row>
    <row r="91" spans="3:80" s="3" customFormat="1" ht="15">
      <c r="C91" s="7"/>
      <c r="E91" s="7"/>
      <c r="F91" s="7"/>
      <c r="G91" s="7"/>
      <c r="H91" s="7"/>
      <c r="I91" s="7"/>
      <c r="J91" s="7"/>
      <c r="CB91" s="7"/>
    </row>
    <row r="92" spans="3:80" s="3" customFormat="1" ht="15">
      <c r="C92" s="7"/>
      <c r="E92" s="7"/>
      <c r="F92" s="7"/>
      <c r="G92" s="7"/>
      <c r="H92" s="7"/>
      <c r="I92" s="7"/>
      <c r="J92" s="7"/>
      <c r="CB92" s="7"/>
    </row>
    <row r="93" spans="3:80" s="3" customFormat="1" ht="15">
      <c r="C93" s="7"/>
      <c r="E93" s="7"/>
      <c r="F93" s="7"/>
      <c r="G93" s="7"/>
      <c r="H93" s="7"/>
      <c r="I93" s="7"/>
      <c r="J93" s="7"/>
      <c r="CB93" s="7"/>
    </row>
    <row r="94" spans="3:80" s="3" customFormat="1" ht="15">
      <c r="C94" s="7"/>
      <c r="E94" s="7"/>
      <c r="F94" s="7"/>
      <c r="G94" s="7"/>
      <c r="H94" s="7"/>
      <c r="I94" s="7"/>
      <c r="J94" s="7"/>
      <c r="CB94" s="7"/>
    </row>
    <row r="95" spans="3:80" s="3" customFormat="1" ht="15">
      <c r="C95" s="7"/>
      <c r="E95" s="7"/>
      <c r="F95" s="7"/>
      <c r="G95" s="7"/>
      <c r="H95" s="7"/>
      <c r="I95" s="7"/>
      <c r="J95" s="7"/>
      <c r="CB95" s="7"/>
    </row>
    <row r="96" spans="3:80" s="3" customFormat="1" ht="15">
      <c r="C96" s="7"/>
      <c r="E96" s="7"/>
      <c r="F96" s="7"/>
      <c r="G96" s="7"/>
      <c r="H96" s="7"/>
      <c r="I96" s="7"/>
      <c r="J96" s="7"/>
      <c r="CB96" s="7"/>
    </row>
    <row r="97" spans="3:80" s="3" customFormat="1" ht="15">
      <c r="C97" s="7"/>
      <c r="E97" s="7"/>
      <c r="F97" s="7"/>
      <c r="G97" s="7"/>
      <c r="H97" s="7"/>
      <c r="I97" s="7"/>
      <c r="J97" s="7"/>
      <c r="CB97" s="7"/>
    </row>
    <row r="98" spans="3:80" s="3" customFormat="1" ht="15">
      <c r="C98" s="7"/>
      <c r="E98" s="7"/>
      <c r="F98" s="7"/>
      <c r="G98" s="7"/>
      <c r="H98" s="7"/>
      <c r="I98" s="7"/>
      <c r="J98" s="7"/>
      <c r="CB98" s="7"/>
    </row>
    <row r="99" spans="3:80" s="3" customFormat="1" ht="15">
      <c r="C99" s="7"/>
      <c r="E99" s="7"/>
      <c r="F99" s="7"/>
      <c r="G99" s="7"/>
      <c r="H99" s="7"/>
      <c r="I99" s="7"/>
      <c r="J99" s="7"/>
      <c r="CB99" s="7"/>
    </row>
    <row r="100" spans="3:80" s="3" customFormat="1" ht="15">
      <c r="C100" s="7"/>
      <c r="E100" s="7"/>
      <c r="F100" s="7"/>
      <c r="G100" s="7"/>
      <c r="H100" s="7"/>
      <c r="I100" s="7"/>
      <c r="J100" s="7"/>
      <c r="CB100" s="7"/>
    </row>
    <row r="101" spans="3:80" s="3" customFormat="1" ht="15">
      <c r="C101" s="7"/>
      <c r="E101" s="7"/>
      <c r="F101" s="7"/>
      <c r="G101" s="7"/>
      <c r="H101" s="7"/>
      <c r="I101" s="7"/>
      <c r="J101" s="7"/>
      <c r="CB101" s="7"/>
    </row>
    <row r="102" spans="3:80" s="3" customFormat="1" ht="15">
      <c r="C102" s="7"/>
      <c r="E102" s="7"/>
      <c r="F102" s="7"/>
      <c r="G102" s="7"/>
      <c r="H102" s="7"/>
      <c r="I102" s="7"/>
      <c r="J102" s="7"/>
      <c r="CB102" s="7"/>
    </row>
    <row r="103" spans="3:80" s="3" customFormat="1" ht="15">
      <c r="C103" s="7"/>
      <c r="E103" s="7"/>
      <c r="F103" s="7"/>
      <c r="G103" s="7"/>
      <c r="H103" s="7"/>
      <c r="I103" s="7"/>
      <c r="J103" s="7"/>
      <c r="CB103" s="7"/>
    </row>
    <row r="104" spans="3:80" s="3" customFormat="1" ht="15">
      <c r="C104" s="7"/>
      <c r="E104" s="7"/>
      <c r="F104" s="7"/>
      <c r="G104" s="7"/>
      <c r="H104" s="7"/>
      <c r="I104" s="7"/>
      <c r="J104" s="7"/>
      <c r="CB104" s="7"/>
    </row>
    <row r="105" spans="3:80" s="3" customFormat="1" ht="15">
      <c r="C105" s="7"/>
      <c r="E105" s="7"/>
      <c r="F105" s="7"/>
      <c r="G105" s="7"/>
      <c r="H105" s="7"/>
      <c r="I105" s="7"/>
      <c r="J105" s="7"/>
      <c r="CB105" s="7"/>
    </row>
    <row r="106" spans="3:80" s="3" customFormat="1" ht="15">
      <c r="C106" s="7"/>
      <c r="E106" s="7"/>
      <c r="F106" s="7"/>
      <c r="G106" s="7"/>
      <c r="H106" s="7"/>
      <c r="I106" s="7"/>
      <c r="J106" s="7"/>
      <c r="CB106" s="7"/>
    </row>
    <row r="107" spans="3:80" s="3" customFormat="1" ht="15">
      <c r="C107" s="7"/>
      <c r="E107" s="7"/>
      <c r="F107" s="7"/>
      <c r="G107" s="7"/>
      <c r="H107" s="7"/>
      <c r="I107" s="7"/>
      <c r="J107" s="7"/>
      <c r="CB107" s="7"/>
    </row>
    <row r="108" spans="3:80" s="3" customFormat="1" ht="15">
      <c r="C108" s="7"/>
      <c r="E108" s="7"/>
      <c r="F108" s="7"/>
      <c r="G108" s="7"/>
      <c r="H108" s="7"/>
      <c r="I108" s="7"/>
      <c r="J108" s="7"/>
      <c r="CB108" s="7"/>
    </row>
    <row r="109" spans="3:80" s="3" customFormat="1" ht="15">
      <c r="C109" s="7"/>
      <c r="E109" s="7"/>
      <c r="F109" s="7"/>
      <c r="G109" s="7"/>
      <c r="H109" s="7"/>
      <c r="I109" s="7"/>
      <c r="J109" s="7"/>
      <c r="CB109" s="7"/>
    </row>
    <row r="110" spans="3:80" s="3" customFormat="1" ht="15">
      <c r="C110" s="7"/>
      <c r="E110" s="7"/>
      <c r="F110" s="7"/>
      <c r="G110" s="7"/>
      <c r="H110" s="7"/>
      <c r="I110" s="7"/>
      <c r="J110" s="7"/>
      <c r="CB110" s="7"/>
    </row>
    <row r="111" spans="3:80" s="3" customFormat="1" ht="15">
      <c r="C111" s="7"/>
      <c r="E111" s="7"/>
      <c r="F111" s="7"/>
      <c r="G111" s="7"/>
      <c r="H111" s="7"/>
      <c r="I111" s="7"/>
      <c r="J111" s="7"/>
      <c r="CB111" s="7"/>
    </row>
    <row r="112" spans="3:80" s="3" customFormat="1" ht="15">
      <c r="C112" s="7"/>
      <c r="E112" s="7"/>
      <c r="F112" s="7"/>
      <c r="G112" s="7"/>
      <c r="H112" s="7"/>
      <c r="I112" s="7"/>
      <c r="J112" s="7"/>
      <c r="CB112" s="7"/>
    </row>
    <row r="113" spans="3:80" s="3" customFormat="1" ht="15">
      <c r="C113" s="7"/>
      <c r="E113" s="7"/>
      <c r="F113" s="7"/>
      <c r="G113" s="7"/>
      <c r="H113" s="7"/>
      <c r="I113" s="7"/>
      <c r="J113" s="7"/>
      <c r="CB113" s="7"/>
    </row>
    <row r="114" spans="3:80" s="3" customFormat="1" ht="15">
      <c r="C114" s="7"/>
      <c r="E114" s="7"/>
      <c r="F114" s="7"/>
      <c r="G114" s="7"/>
      <c r="H114" s="7"/>
      <c r="I114" s="7"/>
      <c r="J114" s="7"/>
      <c r="CB114" s="7"/>
    </row>
    <row r="115" spans="3:80" s="3" customFormat="1" ht="15">
      <c r="C115" s="7"/>
      <c r="E115" s="7"/>
      <c r="F115" s="7"/>
      <c r="G115" s="7"/>
      <c r="H115" s="7"/>
      <c r="I115" s="7"/>
      <c r="J115" s="7"/>
      <c r="CB115" s="7"/>
    </row>
    <row r="116" spans="3:80" s="3" customFormat="1" ht="15">
      <c r="C116" s="7"/>
      <c r="E116" s="7"/>
      <c r="F116" s="7"/>
      <c r="G116" s="7"/>
      <c r="H116" s="7"/>
      <c r="I116" s="7"/>
      <c r="J116" s="7"/>
      <c r="CB116" s="7"/>
    </row>
    <row r="117" spans="3:80" s="3" customFormat="1" ht="15">
      <c r="C117" s="7"/>
      <c r="E117" s="7"/>
      <c r="F117" s="7"/>
      <c r="G117" s="7"/>
      <c r="H117" s="7"/>
      <c r="I117" s="7"/>
      <c r="J117" s="7"/>
      <c r="CB117" s="7"/>
    </row>
    <row r="118" spans="3:80" s="3" customFormat="1" ht="15">
      <c r="C118" s="7"/>
      <c r="E118" s="7"/>
      <c r="F118" s="7"/>
      <c r="G118" s="7"/>
      <c r="H118" s="7"/>
      <c r="I118" s="7"/>
      <c r="J118" s="7"/>
      <c r="CB118" s="7"/>
    </row>
    <row r="119" spans="3:80" s="3" customFormat="1" ht="15">
      <c r="C119" s="7"/>
      <c r="E119" s="7"/>
      <c r="F119" s="7"/>
      <c r="G119" s="7"/>
      <c r="H119" s="7"/>
      <c r="I119" s="7"/>
      <c r="J119" s="7"/>
      <c r="CB119" s="7"/>
    </row>
    <row r="120" spans="3:80" s="3" customFormat="1" ht="15">
      <c r="C120" s="7"/>
      <c r="E120" s="7"/>
      <c r="F120" s="7"/>
      <c r="G120" s="7"/>
      <c r="H120" s="7"/>
      <c r="I120" s="7"/>
      <c r="J120" s="7"/>
      <c r="CB120" s="7"/>
    </row>
    <row r="121" spans="3:80" s="3" customFormat="1" ht="15">
      <c r="C121" s="7"/>
      <c r="E121" s="7"/>
      <c r="F121" s="7"/>
      <c r="G121" s="7"/>
      <c r="H121" s="7"/>
      <c r="I121" s="7"/>
      <c r="J121" s="7"/>
      <c r="CB121" s="7"/>
    </row>
    <row r="122" spans="3:80" s="3" customFormat="1" ht="15">
      <c r="C122" s="7"/>
      <c r="E122" s="7"/>
      <c r="F122" s="7"/>
      <c r="G122" s="7"/>
      <c r="H122" s="7"/>
      <c r="I122" s="7"/>
      <c r="J122" s="7"/>
      <c r="CB122" s="7"/>
    </row>
    <row r="123" spans="3:80" s="3" customFormat="1" ht="15">
      <c r="C123" s="7"/>
      <c r="E123" s="7"/>
      <c r="F123" s="7"/>
      <c r="G123" s="7"/>
      <c r="H123" s="7"/>
      <c r="I123" s="7"/>
      <c r="J123" s="7"/>
      <c r="CB123" s="7"/>
    </row>
    <row r="124" spans="3:80" s="3" customFormat="1" ht="15">
      <c r="C124" s="7"/>
      <c r="E124" s="7"/>
      <c r="F124" s="7"/>
      <c r="G124" s="7"/>
      <c r="H124" s="7"/>
      <c r="I124" s="7"/>
      <c r="J124" s="7"/>
      <c r="CB124" s="7"/>
    </row>
    <row r="125" spans="3:80" s="3" customFormat="1" ht="15">
      <c r="C125" s="7"/>
      <c r="E125" s="7"/>
      <c r="F125" s="7"/>
      <c r="G125" s="7"/>
      <c r="H125" s="7"/>
      <c r="I125" s="7"/>
      <c r="J125" s="7"/>
      <c r="CB125" s="7"/>
    </row>
    <row r="126" spans="3:80" s="3" customFormat="1" ht="15">
      <c r="C126" s="7"/>
      <c r="E126" s="7"/>
      <c r="F126" s="7"/>
      <c r="G126" s="7"/>
      <c r="H126" s="7"/>
      <c r="I126" s="7"/>
      <c r="J126" s="7"/>
      <c r="CB126" s="7"/>
    </row>
    <row r="127" spans="3:80" s="3" customFormat="1" ht="15">
      <c r="C127" s="7"/>
      <c r="E127" s="7"/>
      <c r="F127" s="7"/>
      <c r="G127" s="7"/>
      <c r="H127" s="7"/>
      <c r="I127" s="7"/>
      <c r="J127" s="7"/>
      <c r="CB127" s="7"/>
    </row>
    <row r="128" spans="3:80" s="3" customFormat="1" ht="15">
      <c r="C128" s="7"/>
      <c r="E128" s="7"/>
      <c r="F128" s="7"/>
      <c r="G128" s="7"/>
      <c r="H128" s="7"/>
      <c r="I128" s="7"/>
      <c r="J128" s="7"/>
      <c r="CB128" s="7"/>
    </row>
    <row r="129" spans="3:80" s="3" customFormat="1" ht="15">
      <c r="C129" s="7"/>
      <c r="E129" s="7"/>
      <c r="F129" s="7"/>
      <c r="G129" s="7"/>
      <c r="H129" s="7"/>
      <c r="I129" s="7"/>
      <c r="J129" s="7"/>
      <c r="CB129" s="7"/>
    </row>
    <row r="130" spans="3:80" s="3" customFormat="1" ht="15">
      <c r="C130" s="7"/>
      <c r="E130" s="7"/>
      <c r="F130" s="7"/>
      <c r="G130" s="7"/>
      <c r="H130" s="7"/>
      <c r="I130" s="7"/>
      <c r="J130" s="7"/>
      <c r="CB130" s="7"/>
    </row>
    <row r="131" spans="3:80" s="3" customFormat="1" ht="15">
      <c r="C131" s="7"/>
      <c r="E131" s="7"/>
      <c r="F131" s="7"/>
      <c r="G131" s="7"/>
      <c r="H131" s="7"/>
      <c r="I131" s="7"/>
      <c r="J131" s="7"/>
      <c r="CB131" s="7"/>
    </row>
    <row r="132" spans="3:80" s="3" customFormat="1" ht="15">
      <c r="C132" s="7"/>
      <c r="E132" s="7"/>
      <c r="F132" s="7"/>
      <c r="G132" s="7"/>
      <c r="H132" s="7"/>
      <c r="I132" s="7"/>
      <c r="J132" s="7"/>
      <c r="CB132" s="7"/>
    </row>
    <row r="133" spans="3:80" s="3" customFormat="1" ht="15">
      <c r="C133" s="7"/>
      <c r="E133" s="7"/>
      <c r="F133" s="7"/>
      <c r="G133" s="7"/>
      <c r="H133" s="7"/>
      <c r="I133" s="7"/>
      <c r="J133" s="7"/>
      <c r="CB133" s="7"/>
    </row>
    <row r="134" spans="3:80" s="3" customFormat="1" ht="15">
      <c r="C134" s="7"/>
      <c r="E134" s="7"/>
      <c r="F134" s="7"/>
      <c r="G134" s="7"/>
      <c r="H134" s="7"/>
      <c r="I134" s="7"/>
      <c r="J134" s="7"/>
      <c r="CB134" s="7"/>
    </row>
    <row r="135" spans="3:80" s="3" customFormat="1" ht="15">
      <c r="C135" s="7"/>
      <c r="E135" s="7"/>
      <c r="F135" s="7"/>
      <c r="G135" s="7"/>
      <c r="H135" s="7"/>
      <c r="I135" s="7"/>
      <c r="J135" s="7"/>
      <c r="CB135" s="7"/>
    </row>
    <row r="136" spans="3:80" s="3" customFormat="1" ht="15">
      <c r="C136" s="7"/>
      <c r="E136" s="7"/>
      <c r="F136" s="7"/>
      <c r="G136" s="7"/>
      <c r="H136" s="7"/>
      <c r="I136" s="7"/>
      <c r="J136" s="7"/>
      <c r="CB136" s="7"/>
    </row>
    <row r="137" spans="3:80" s="3" customFormat="1" ht="15">
      <c r="C137" s="7"/>
      <c r="E137" s="7"/>
      <c r="F137" s="7"/>
      <c r="G137" s="7"/>
      <c r="H137" s="7"/>
      <c r="I137" s="7"/>
      <c r="J137" s="7"/>
      <c r="CB137" s="7"/>
    </row>
    <row r="138" spans="3:80" s="3" customFormat="1" ht="15">
      <c r="C138" s="7"/>
      <c r="E138" s="7"/>
      <c r="F138" s="7"/>
      <c r="G138" s="7"/>
      <c r="H138" s="7"/>
      <c r="I138" s="7"/>
      <c r="J138" s="7"/>
      <c r="CB138" s="7"/>
    </row>
    <row r="139" spans="3:80" s="3" customFormat="1" ht="15">
      <c r="C139" s="7"/>
      <c r="E139" s="7"/>
      <c r="F139" s="7"/>
      <c r="G139" s="7"/>
      <c r="H139" s="7"/>
      <c r="I139" s="7"/>
      <c r="J139" s="7"/>
      <c r="CB139" s="7"/>
    </row>
    <row r="140" spans="3:80" s="3" customFormat="1" ht="15">
      <c r="C140" s="7"/>
      <c r="E140" s="7"/>
      <c r="F140" s="7"/>
      <c r="G140" s="7"/>
      <c r="H140" s="7"/>
      <c r="I140" s="7"/>
      <c r="J140" s="7"/>
      <c r="CB140" s="7"/>
    </row>
    <row r="141" spans="3:80" s="3" customFormat="1" ht="15">
      <c r="C141" s="7"/>
      <c r="E141" s="7"/>
      <c r="F141" s="7"/>
      <c r="G141" s="7"/>
      <c r="H141" s="7"/>
      <c r="I141" s="7"/>
      <c r="J141" s="7"/>
      <c r="CB141" s="7"/>
    </row>
    <row r="142" spans="3:80" s="3" customFormat="1" ht="15">
      <c r="C142" s="7"/>
      <c r="E142" s="7"/>
      <c r="F142" s="7"/>
      <c r="G142" s="7"/>
      <c r="H142" s="7"/>
      <c r="I142" s="7"/>
      <c r="J142" s="7"/>
      <c r="CB142" s="7"/>
    </row>
    <row r="143" spans="3:80" s="3" customFormat="1" ht="15">
      <c r="C143" s="7"/>
      <c r="E143" s="7"/>
      <c r="F143" s="7"/>
      <c r="G143" s="7"/>
      <c r="H143" s="7"/>
      <c r="I143" s="7"/>
      <c r="J143" s="7"/>
      <c r="CB143" s="7"/>
    </row>
    <row r="144" spans="3:80" s="3" customFormat="1" ht="15">
      <c r="C144" s="7"/>
      <c r="E144" s="7"/>
      <c r="F144" s="7"/>
      <c r="G144" s="7"/>
      <c r="H144" s="7"/>
      <c r="I144" s="7"/>
      <c r="J144" s="7"/>
      <c r="CB144" s="7"/>
    </row>
    <row r="145" spans="3:80" s="3" customFormat="1" ht="15">
      <c r="C145" s="7"/>
      <c r="E145" s="7"/>
      <c r="F145" s="7"/>
      <c r="G145" s="7"/>
      <c r="H145" s="7"/>
      <c r="I145" s="7"/>
      <c r="J145" s="7"/>
      <c r="CB145" s="7"/>
    </row>
    <row r="146" spans="3:80" s="3" customFormat="1" ht="15">
      <c r="C146" s="7"/>
      <c r="E146" s="7"/>
      <c r="F146" s="7"/>
      <c r="G146" s="7"/>
      <c r="H146" s="7"/>
      <c r="I146" s="7"/>
      <c r="J146" s="7"/>
      <c r="CB146" s="7"/>
    </row>
    <row r="147" spans="3:80" s="3" customFormat="1" ht="15">
      <c r="C147" s="7"/>
      <c r="E147" s="7"/>
      <c r="F147" s="7"/>
      <c r="G147" s="7"/>
      <c r="H147" s="7"/>
      <c r="I147" s="7"/>
      <c r="J147" s="7"/>
      <c r="CB147" s="7"/>
    </row>
    <row r="148" spans="3:80" s="3" customFormat="1" ht="15">
      <c r="C148" s="7"/>
      <c r="E148" s="7"/>
      <c r="F148" s="7"/>
      <c r="G148" s="7"/>
      <c r="H148" s="7"/>
      <c r="I148" s="7"/>
      <c r="J148" s="7"/>
      <c r="CB148" s="7"/>
    </row>
    <row r="149" spans="3:80" s="3" customFormat="1" ht="15">
      <c r="C149" s="7"/>
      <c r="E149" s="7"/>
      <c r="F149" s="7"/>
      <c r="G149" s="7"/>
      <c r="H149" s="7"/>
      <c r="I149" s="7"/>
      <c r="J149" s="7"/>
      <c r="CB149" s="7"/>
    </row>
    <row r="150" spans="3:80" s="3" customFormat="1" ht="15">
      <c r="C150" s="7"/>
      <c r="E150" s="7"/>
      <c r="F150" s="7"/>
      <c r="G150" s="7"/>
      <c r="H150" s="7"/>
      <c r="I150" s="7"/>
      <c r="J150" s="7"/>
      <c r="CB150" s="7"/>
    </row>
    <row r="151" spans="3:80" s="3" customFormat="1" ht="15">
      <c r="C151" s="7"/>
      <c r="E151" s="7"/>
      <c r="F151" s="7"/>
      <c r="G151" s="7"/>
      <c r="H151" s="7"/>
      <c r="I151" s="7"/>
      <c r="J151" s="7"/>
      <c r="CB151" s="7"/>
    </row>
    <row r="152" spans="3:80" s="3" customFormat="1" ht="15">
      <c r="C152" s="7"/>
      <c r="E152" s="7"/>
      <c r="F152" s="7"/>
      <c r="G152" s="7"/>
      <c r="H152" s="7"/>
      <c r="I152" s="7"/>
      <c r="J152" s="7"/>
      <c r="CB152" s="7"/>
    </row>
    <row r="153" spans="3:80" s="3" customFormat="1" ht="15">
      <c r="C153" s="7"/>
      <c r="E153" s="7"/>
      <c r="F153" s="7"/>
      <c r="G153" s="7"/>
      <c r="H153" s="7"/>
      <c r="I153" s="7"/>
      <c r="J153" s="7"/>
      <c r="CB153" s="7"/>
    </row>
    <row r="154" spans="3:80" s="3" customFormat="1" ht="15">
      <c r="C154" s="7"/>
      <c r="E154" s="7"/>
      <c r="F154" s="7"/>
      <c r="G154" s="7"/>
      <c r="H154" s="7"/>
      <c r="I154" s="7"/>
      <c r="J154" s="7"/>
      <c r="CB154" s="7"/>
    </row>
    <row r="155" spans="3:80" s="3" customFormat="1" ht="15">
      <c r="C155" s="7"/>
      <c r="E155" s="7"/>
      <c r="F155" s="7"/>
      <c r="G155" s="7"/>
      <c r="H155" s="7"/>
      <c r="I155" s="7"/>
      <c r="J155" s="7"/>
      <c r="CB155" s="7"/>
    </row>
    <row r="156" spans="3:80" s="3" customFormat="1" ht="15">
      <c r="C156" s="7"/>
      <c r="E156" s="7"/>
      <c r="F156" s="7"/>
      <c r="G156" s="7"/>
      <c r="H156" s="7"/>
      <c r="I156" s="7"/>
      <c r="J156" s="7"/>
      <c r="CB156" s="7"/>
    </row>
    <row r="157" spans="3:80" s="3" customFormat="1" ht="15">
      <c r="C157" s="7"/>
      <c r="E157" s="7"/>
      <c r="F157" s="7"/>
      <c r="G157" s="7"/>
      <c r="H157" s="7"/>
      <c r="I157" s="7"/>
      <c r="J157" s="7"/>
      <c r="CB157" s="7"/>
    </row>
    <row r="158" spans="3:80" s="3" customFormat="1" ht="15">
      <c r="C158" s="7"/>
      <c r="E158" s="7"/>
      <c r="F158" s="7"/>
      <c r="G158" s="7"/>
      <c r="H158" s="7"/>
      <c r="I158" s="7"/>
      <c r="J158" s="7"/>
      <c r="CB158" s="7"/>
    </row>
    <row r="159" spans="3:80" s="3" customFormat="1" ht="15">
      <c r="C159" s="7"/>
      <c r="E159" s="7"/>
      <c r="F159" s="7"/>
      <c r="G159" s="7"/>
      <c r="H159" s="7"/>
      <c r="I159" s="7"/>
      <c r="J159" s="7"/>
      <c r="CB159" s="7"/>
    </row>
    <row r="160" spans="3:80" s="3" customFormat="1" ht="15">
      <c r="C160" s="7"/>
      <c r="E160" s="7"/>
      <c r="F160" s="7"/>
      <c r="G160" s="7"/>
      <c r="H160" s="7"/>
      <c r="I160" s="7"/>
      <c r="J160" s="7"/>
      <c r="CB160" s="7"/>
    </row>
    <row r="161" spans="3:80" s="3" customFormat="1" ht="15">
      <c r="C161" s="7"/>
      <c r="E161" s="7"/>
      <c r="F161" s="7"/>
      <c r="G161" s="7"/>
      <c r="H161" s="7"/>
      <c r="I161" s="7"/>
      <c r="J161" s="7"/>
      <c r="CB161" s="7"/>
    </row>
    <row r="162" spans="3:80" s="3" customFormat="1" ht="15">
      <c r="C162" s="7"/>
      <c r="E162" s="7"/>
      <c r="F162" s="7"/>
      <c r="G162" s="7"/>
      <c r="H162" s="7"/>
      <c r="I162" s="7"/>
      <c r="J162" s="7"/>
      <c r="CB162" s="7"/>
    </row>
    <row r="163" spans="3:80" s="3" customFormat="1" ht="15">
      <c r="C163" s="7"/>
      <c r="E163" s="7"/>
      <c r="F163" s="7"/>
      <c r="G163" s="7"/>
      <c r="H163" s="7"/>
      <c r="I163" s="7"/>
      <c r="J163" s="7"/>
      <c r="CB163" s="7"/>
    </row>
    <row r="164" spans="3:80" s="3" customFormat="1" ht="15">
      <c r="C164" s="7"/>
      <c r="E164" s="7"/>
      <c r="F164" s="7"/>
      <c r="G164" s="7"/>
      <c r="H164" s="7"/>
      <c r="I164" s="7"/>
      <c r="J164" s="7"/>
      <c r="CB164" s="7"/>
    </row>
    <row r="165" spans="3:80" s="3" customFormat="1" ht="15">
      <c r="C165" s="7"/>
      <c r="E165" s="7"/>
      <c r="F165" s="7"/>
      <c r="G165" s="7"/>
      <c r="H165" s="7"/>
      <c r="I165" s="7"/>
      <c r="J165" s="7"/>
      <c r="CB165" s="7"/>
    </row>
    <row r="166" spans="3:80" s="3" customFormat="1" ht="15">
      <c r="C166" s="7"/>
      <c r="E166" s="7"/>
      <c r="F166" s="7"/>
      <c r="G166" s="7"/>
      <c r="H166" s="7"/>
      <c r="I166" s="7"/>
      <c r="J166" s="7"/>
      <c r="CB166" s="7"/>
    </row>
    <row r="167" spans="3:80" s="3" customFormat="1" ht="15">
      <c r="C167" s="7"/>
      <c r="E167" s="7"/>
      <c r="F167" s="7"/>
      <c r="G167" s="7"/>
      <c r="H167" s="7"/>
      <c r="I167" s="7"/>
      <c r="J167" s="7"/>
      <c r="CB167" s="7"/>
    </row>
    <row r="168" spans="3:80" s="3" customFormat="1" ht="15">
      <c r="C168" s="7"/>
      <c r="E168" s="7"/>
      <c r="F168" s="7"/>
      <c r="G168" s="7"/>
      <c r="H168" s="7"/>
      <c r="I168" s="7"/>
      <c r="J168" s="7"/>
      <c r="CB168" s="7"/>
    </row>
    <row r="169" spans="3:80" s="3" customFormat="1" ht="15">
      <c r="C169" s="7"/>
      <c r="E169" s="7"/>
      <c r="F169" s="7"/>
      <c r="G169" s="7"/>
      <c r="H169" s="7"/>
      <c r="I169" s="7"/>
      <c r="J169" s="7"/>
      <c r="CB169" s="7"/>
    </row>
    <row r="170" spans="3:80" s="3" customFormat="1" ht="15">
      <c r="C170" s="7"/>
      <c r="E170" s="7"/>
      <c r="F170" s="7"/>
      <c r="G170" s="7"/>
      <c r="H170" s="7"/>
      <c r="I170" s="7"/>
      <c r="J170" s="7"/>
      <c r="CB170" s="7"/>
    </row>
    <row r="171" spans="3:80" s="3" customFormat="1" ht="15">
      <c r="C171" s="7"/>
      <c r="E171" s="7"/>
      <c r="F171" s="7"/>
      <c r="G171" s="7"/>
      <c r="H171" s="7"/>
      <c r="I171" s="7"/>
      <c r="J171" s="7"/>
      <c r="CB171" s="7"/>
    </row>
    <row r="172" spans="3:80" s="3" customFormat="1" ht="15">
      <c r="C172" s="7"/>
      <c r="E172" s="7"/>
      <c r="F172" s="7"/>
      <c r="G172" s="7"/>
      <c r="H172" s="7"/>
      <c r="I172" s="7"/>
      <c r="J172" s="7"/>
      <c r="CB172" s="7"/>
    </row>
    <row r="173" spans="3:80" s="3" customFormat="1" ht="15">
      <c r="C173" s="7"/>
      <c r="E173" s="7"/>
      <c r="F173" s="7"/>
      <c r="G173" s="7"/>
      <c r="H173" s="7"/>
      <c r="I173" s="7"/>
      <c r="J173" s="7"/>
      <c r="CB173" s="7"/>
    </row>
    <row r="174" spans="3:80" s="3" customFormat="1" ht="15">
      <c r="C174" s="7"/>
      <c r="E174" s="7"/>
      <c r="F174" s="7"/>
      <c r="G174" s="7"/>
      <c r="H174" s="7"/>
      <c r="I174" s="7"/>
      <c r="J174" s="7"/>
      <c r="CB174" s="7"/>
    </row>
    <row r="175" spans="3:80" s="3" customFormat="1" ht="15">
      <c r="C175" s="7"/>
      <c r="E175" s="7"/>
      <c r="F175" s="7"/>
      <c r="G175" s="7"/>
      <c r="H175" s="7"/>
      <c r="I175" s="7"/>
      <c r="J175" s="7"/>
      <c r="CB175" s="7"/>
    </row>
    <row r="176" spans="3:80" s="3" customFormat="1" ht="15">
      <c r="C176" s="7"/>
      <c r="E176" s="7"/>
      <c r="F176" s="7"/>
      <c r="G176" s="7"/>
      <c r="H176" s="7"/>
      <c r="I176" s="7"/>
      <c r="J176" s="7"/>
      <c r="CB176" s="7"/>
    </row>
    <row r="177" spans="3:80" s="3" customFormat="1" ht="15">
      <c r="C177" s="7"/>
      <c r="E177" s="7"/>
      <c r="F177" s="7"/>
      <c r="G177" s="7"/>
      <c r="H177" s="7"/>
      <c r="I177" s="7"/>
      <c r="J177" s="7"/>
      <c r="CB177" s="7"/>
    </row>
    <row r="178" spans="3:80" s="3" customFormat="1" ht="15">
      <c r="C178" s="7"/>
      <c r="E178" s="7"/>
      <c r="F178" s="7"/>
      <c r="G178" s="7"/>
      <c r="H178" s="7"/>
      <c r="I178" s="7"/>
      <c r="J178" s="7"/>
      <c r="CB178" s="7"/>
    </row>
    <row r="179" spans="3:80" s="3" customFormat="1" ht="15">
      <c r="C179" s="7"/>
      <c r="E179" s="7"/>
      <c r="F179" s="7"/>
      <c r="G179" s="7"/>
      <c r="H179" s="7"/>
      <c r="I179" s="7"/>
      <c r="J179" s="7"/>
      <c r="CB179" s="7"/>
    </row>
    <row r="180" spans="3:80" s="3" customFormat="1" ht="15">
      <c r="C180" s="7"/>
      <c r="E180" s="7"/>
      <c r="F180" s="7"/>
      <c r="G180" s="7"/>
      <c r="H180" s="7"/>
      <c r="I180" s="7"/>
      <c r="J180" s="7"/>
      <c r="CB180" s="7"/>
    </row>
    <row r="181" spans="3:80" s="3" customFormat="1" ht="15">
      <c r="C181" s="7"/>
      <c r="E181" s="7"/>
      <c r="F181" s="7"/>
      <c r="G181" s="7"/>
      <c r="H181" s="7"/>
      <c r="I181" s="7"/>
      <c r="J181" s="7"/>
      <c r="CB181" s="7"/>
    </row>
    <row r="182" spans="3:80" s="3" customFormat="1" ht="15">
      <c r="C182" s="7"/>
      <c r="E182" s="7"/>
      <c r="F182" s="7"/>
      <c r="G182" s="7"/>
      <c r="H182" s="7"/>
      <c r="I182" s="7"/>
      <c r="J182" s="7"/>
      <c r="CB182" s="7"/>
    </row>
    <row r="183" spans="3:80" s="3" customFormat="1" ht="15">
      <c r="C183" s="7"/>
      <c r="E183" s="7"/>
      <c r="F183" s="7"/>
      <c r="G183" s="7"/>
      <c r="H183" s="7"/>
      <c r="I183" s="7"/>
      <c r="J183" s="7"/>
      <c r="CB183" s="7"/>
    </row>
    <row r="184" spans="3:80" s="3" customFormat="1" ht="15">
      <c r="C184" s="7"/>
      <c r="E184" s="7"/>
      <c r="F184" s="7"/>
      <c r="G184" s="7"/>
      <c r="H184" s="7"/>
      <c r="I184" s="7"/>
      <c r="J184" s="7"/>
      <c r="CB184" s="7"/>
    </row>
    <row r="185" spans="3:80" s="3" customFormat="1" ht="15">
      <c r="C185" s="7"/>
      <c r="E185" s="7"/>
      <c r="F185" s="7"/>
      <c r="G185" s="7"/>
      <c r="H185" s="7"/>
      <c r="I185" s="7"/>
      <c r="J185" s="7"/>
      <c r="CB185" s="7"/>
    </row>
    <row r="186" spans="3:80" s="3" customFormat="1" ht="15">
      <c r="C186" s="7"/>
      <c r="E186" s="7"/>
      <c r="F186" s="7"/>
      <c r="G186" s="7"/>
      <c r="H186" s="7"/>
      <c r="I186" s="7"/>
      <c r="J186" s="7"/>
      <c r="CB186" s="7"/>
    </row>
    <row r="187" spans="3:80" s="3" customFormat="1" ht="15">
      <c r="C187" s="7"/>
      <c r="E187" s="7"/>
      <c r="F187" s="7"/>
      <c r="G187" s="7"/>
      <c r="H187" s="7"/>
      <c r="I187" s="7"/>
      <c r="J187" s="7"/>
      <c r="CB187" s="7"/>
    </row>
    <row r="188" spans="3:80" s="3" customFormat="1" ht="15">
      <c r="C188" s="7"/>
      <c r="E188" s="7"/>
      <c r="F188" s="7"/>
      <c r="G188" s="7"/>
      <c r="H188" s="7"/>
      <c r="I188" s="7"/>
      <c r="J188" s="7"/>
      <c r="CB188" s="7"/>
    </row>
    <row r="189" spans="3:80" s="3" customFormat="1" ht="15">
      <c r="C189" s="7"/>
      <c r="E189" s="7"/>
      <c r="F189" s="7"/>
      <c r="G189" s="7"/>
      <c r="H189" s="7"/>
      <c r="I189" s="7"/>
      <c r="J189" s="7"/>
      <c r="CB189" s="7"/>
    </row>
    <row r="190" spans="3:80" s="3" customFormat="1" ht="15">
      <c r="C190" s="7"/>
      <c r="E190" s="7"/>
      <c r="F190" s="7"/>
      <c r="G190" s="7"/>
      <c r="H190" s="7"/>
      <c r="I190" s="7"/>
      <c r="J190" s="7"/>
      <c r="CB190" s="7"/>
    </row>
    <row r="191" spans="3:80" s="3" customFormat="1" ht="15">
      <c r="C191" s="7"/>
      <c r="E191" s="7"/>
      <c r="F191" s="7"/>
      <c r="G191" s="7"/>
      <c r="H191" s="7"/>
      <c r="I191" s="7"/>
      <c r="J191" s="7"/>
      <c r="CB191" s="7"/>
    </row>
    <row r="192" spans="3:80" s="3" customFormat="1" ht="15">
      <c r="C192" s="7"/>
      <c r="E192" s="7"/>
      <c r="F192" s="7"/>
      <c r="G192" s="7"/>
      <c r="H192" s="7"/>
      <c r="I192" s="7"/>
      <c r="J192" s="7"/>
      <c r="CB192" s="7"/>
    </row>
    <row r="193" spans="3:80" s="3" customFormat="1" ht="15">
      <c r="C193" s="7"/>
      <c r="E193" s="7"/>
      <c r="F193" s="7"/>
      <c r="G193" s="7"/>
      <c r="H193" s="7"/>
      <c r="I193" s="7"/>
      <c r="J193" s="7"/>
      <c r="CB193" s="7"/>
    </row>
    <row r="194" spans="3:80" s="3" customFormat="1" ht="15">
      <c r="C194" s="7"/>
      <c r="E194" s="7"/>
      <c r="F194" s="7"/>
      <c r="G194" s="7"/>
      <c r="H194" s="7"/>
      <c r="I194" s="7"/>
      <c r="J194" s="7"/>
      <c r="CB194" s="7"/>
    </row>
    <row r="195" spans="3:80" s="3" customFormat="1" ht="15">
      <c r="C195" s="7"/>
      <c r="E195" s="7"/>
      <c r="F195" s="7"/>
      <c r="G195" s="7"/>
      <c r="H195" s="7"/>
      <c r="I195" s="7"/>
      <c r="J195" s="7"/>
      <c r="CB195" s="7"/>
    </row>
    <row r="196" spans="3:80" s="3" customFormat="1" ht="15">
      <c r="C196" s="7"/>
      <c r="E196" s="7"/>
      <c r="F196" s="7"/>
      <c r="G196" s="7"/>
      <c r="H196" s="7"/>
      <c r="I196" s="7"/>
      <c r="J196" s="7"/>
      <c r="CB196" s="7"/>
    </row>
    <row r="197" spans="3:80" s="3" customFormat="1" ht="15">
      <c r="C197" s="7"/>
      <c r="E197" s="7"/>
      <c r="F197" s="7"/>
      <c r="G197" s="7"/>
      <c r="H197" s="7"/>
      <c r="I197" s="7"/>
      <c r="J197" s="7"/>
      <c r="CB197" s="7"/>
    </row>
    <row r="198" spans="3:80" s="3" customFormat="1" ht="15">
      <c r="C198" s="7"/>
      <c r="E198" s="7"/>
      <c r="F198" s="7"/>
      <c r="G198" s="7"/>
      <c r="H198" s="7"/>
      <c r="I198" s="7"/>
      <c r="J198" s="7"/>
      <c r="CB198" s="7"/>
    </row>
    <row r="199" spans="3:80" s="3" customFormat="1" ht="15">
      <c r="C199" s="7"/>
      <c r="E199" s="7"/>
      <c r="F199" s="7"/>
      <c r="G199" s="7"/>
      <c r="H199" s="7"/>
      <c r="I199" s="7"/>
      <c r="J199" s="7"/>
      <c r="CB199" s="7"/>
    </row>
    <row r="200" spans="3:80" s="3" customFormat="1" ht="15">
      <c r="C200" s="7"/>
      <c r="E200" s="7"/>
      <c r="F200" s="7"/>
      <c r="G200" s="7"/>
      <c r="H200" s="7"/>
      <c r="I200" s="7"/>
      <c r="J200" s="7"/>
      <c r="CB200" s="7"/>
    </row>
    <row r="201" spans="3:80" s="3" customFormat="1" ht="15">
      <c r="C201" s="7"/>
      <c r="E201" s="7"/>
      <c r="F201" s="7"/>
      <c r="G201" s="7"/>
      <c r="H201" s="7"/>
      <c r="I201" s="7"/>
      <c r="J201" s="7"/>
      <c r="CB201" s="7"/>
    </row>
    <row r="202" spans="3:80" s="3" customFormat="1" ht="15">
      <c r="C202" s="7"/>
      <c r="E202" s="7"/>
      <c r="F202" s="7"/>
      <c r="G202" s="7"/>
      <c r="H202" s="7"/>
      <c r="I202" s="7"/>
      <c r="J202" s="7"/>
      <c r="CB202" s="7"/>
    </row>
    <row r="203" spans="3:80" s="3" customFormat="1" ht="15">
      <c r="C203" s="7"/>
      <c r="E203" s="7"/>
      <c r="F203" s="7"/>
      <c r="G203" s="7"/>
      <c r="H203" s="7"/>
      <c r="I203" s="7"/>
      <c r="J203" s="7"/>
      <c r="CB203" s="7"/>
    </row>
    <row r="204" spans="3:80" s="3" customFormat="1" ht="15">
      <c r="C204" s="7"/>
      <c r="E204" s="7"/>
      <c r="F204" s="7"/>
      <c r="G204" s="7"/>
      <c r="H204" s="7"/>
      <c r="I204" s="7"/>
      <c r="J204" s="7"/>
      <c r="CB204" s="7"/>
    </row>
    <row r="205" spans="3:80" s="3" customFormat="1" ht="15">
      <c r="C205" s="7"/>
      <c r="E205" s="7"/>
      <c r="F205" s="7"/>
      <c r="G205" s="7"/>
      <c r="H205" s="7"/>
      <c r="I205" s="7"/>
      <c r="J205" s="7"/>
      <c r="CB205" s="7"/>
    </row>
    <row r="206" spans="3:80" s="3" customFormat="1" ht="15">
      <c r="C206" s="7"/>
      <c r="E206" s="7"/>
      <c r="F206" s="7"/>
      <c r="G206" s="7"/>
      <c r="H206" s="7"/>
      <c r="I206" s="7"/>
      <c r="J206" s="7"/>
      <c r="CB206" s="7"/>
    </row>
    <row r="207" spans="3:80" s="3" customFormat="1" ht="15">
      <c r="C207" s="7"/>
      <c r="E207" s="7"/>
      <c r="F207" s="7"/>
      <c r="G207" s="7"/>
      <c r="H207" s="7"/>
      <c r="I207" s="7"/>
      <c r="J207" s="7"/>
      <c r="CB207" s="7"/>
    </row>
    <row r="208" spans="3:80" s="3" customFormat="1" ht="15">
      <c r="C208" s="7"/>
      <c r="E208" s="7"/>
      <c r="F208" s="7"/>
      <c r="G208" s="7"/>
      <c r="H208" s="7"/>
      <c r="I208" s="7"/>
      <c r="J208" s="7"/>
      <c r="CB208" s="7"/>
    </row>
    <row r="209" spans="3:80" s="3" customFormat="1" ht="15">
      <c r="C209" s="7"/>
      <c r="E209" s="7"/>
      <c r="F209" s="7"/>
      <c r="G209" s="7"/>
      <c r="H209" s="7"/>
      <c r="I209" s="7"/>
      <c r="J209" s="7"/>
      <c r="CB209" s="7"/>
    </row>
    <row r="210" spans="3:80" s="3" customFormat="1" ht="15">
      <c r="C210" s="7"/>
      <c r="E210" s="7"/>
      <c r="F210" s="7"/>
      <c r="G210" s="7"/>
      <c r="H210" s="7"/>
      <c r="I210" s="7"/>
      <c r="J210" s="7"/>
      <c r="CB210" s="7"/>
    </row>
    <row r="211" spans="3:80" s="3" customFormat="1" ht="15">
      <c r="C211" s="7"/>
      <c r="E211" s="7"/>
      <c r="F211" s="7"/>
      <c r="G211" s="7"/>
      <c r="H211" s="7"/>
      <c r="I211" s="7"/>
      <c r="J211" s="7"/>
      <c r="CB211" s="7"/>
    </row>
    <row r="212" spans="3:80" s="3" customFormat="1" ht="15">
      <c r="C212" s="7"/>
      <c r="E212" s="7"/>
      <c r="F212" s="7"/>
      <c r="G212" s="7"/>
      <c r="H212" s="7"/>
      <c r="I212" s="7"/>
      <c r="J212" s="7"/>
      <c r="CB212" s="7"/>
    </row>
    <row r="213" spans="3:80" s="3" customFormat="1" ht="15">
      <c r="C213" s="7"/>
      <c r="E213" s="7"/>
      <c r="F213" s="7"/>
      <c r="G213" s="7"/>
      <c r="H213" s="7"/>
      <c r="I213" s="7"/>
      <c r="J213" s="7"/>
      <c r="CB213" s="7"/>
    </row>
    <row r="214" spans="3:80" s="3" customFormat="1" ht="15">
      <c r="C214" s="7"/>
      <c r="E214" s="7"/>
      <c r="F214" s="7"/>
      <c r="G214" s="7"/>
      <c r="H214" s="7"/>
      <c r="I214" s="7"/>
      <c r="J214" s="7"/>
      <c r="CB214" s="7"/>
    </row>
    <row r="215" spans="3:80" s="3" customFormat="1" ht="15">
      <c r="C215" s="7"/>
      <c r="E215" s="7"/>
      <c r="F215" s="7"/>
      <c r="G215" s="7"/>
      <c r="H215" s="7"/>
      <c r="I215" s="7"/>
      <c r="J215" s="7"/>
      <c r="CB215" s="7"/>
    </row>
    <row r="216" spans="3:80" s="3" customFormat="1" ht="15">
      <c r="C216" s="7"/>
      <c r="E216" s="7"/>
      <c r="F216" s="7"/>
      <c r="G216" s="7"/>
      <c r="H216" s="7"/>
      <c r="I216" s="7"/>
      <c r="J216" s="7"/>
      <c r="CB216" s="7"/>
    </row>
    <row r="217" spans="3:80" s="3" customFormat="1" ht="15">
      <c r="C217" s="7"/>
      <c r="E217" s="7"/>
      <c r="F217" s="7"/>
      <c r="G217" s="7"/>
      <c r="H217" s="7"/>
      <c r="I217" s="7"/>
      <c r="J217" s="7"/>
      <c r="CB217" s="7"/>
    </row>
    <row r="218" spans="3:80" s="3" customFormat="1" ht="15">
      <c r="C218" s="7"/>
      <c r="E218" s="7"/>
      <c r="F218" s="7"/>
      <c r="G218" s="7"/>
      <c r="H218" s="7"/>
      <c r="I218" s="7"/>
      <c r="J218" s="7"/>
      <c r="CB218" s="7"/>
    </row>
    <row r="219" spans="3:80" s="3" customFormat="1" ht="15">
      <c r="C219" s="7"/>
      <c r="E219" s="7"/>
      <c r="F219" s="7"/>
      <c r="G219" s="7"/>
      <c r="H219" s="7"/>
      <c r="I219" s="7"/>
      <c r="J219" s="7"/>
      <c r="CB219" s="7"/>
    </row>
    <row r="220" spans="3:80" s="3" customFormat="1" ht="15">
      <c r="C220" s="7"/>
      <c r="E220" s="7"/>
      <c r="F220" s="7"/>
      <c r="G220" s="7"/>
      <c r="H220" s="7"/>
      <c r="I220" s="7"/>
      <c r="J220" s="7"/>
      <c r="CB220" s="7"/>
    </row>
    <row r="221" spans="3:80" s="3" customFormat="1" ht="15">
      <c r="C221" s="7"/>
      <c r="E221" s="7"/>
      <c r="F221" s="7"/>
      <c r="G221" s="7"/>
      <c r="H221" s="7"/>
      <c r="I221" s="7"/>
      <c r="J221" s="7"/>
      <c r="CB221" s="7"/>
    </row>
    <row r="222" spans="3:80" s="3" customFormat="1" ht="15">
      <c r="C222" s="7"/>
      <c r="E222" s="7"/>
      <c r="F222" s="7"/>
      <c r="G222" s="7"/>
      <c r="H222" s="7"/>
      <c r="I222" s="7"/>
      <c r="J222" s="7"/>
      <c r="CB222" s="7"/>
    </row>
    <row r="223" spans="3:80" s="3" customFormat="1" ht="15">
      <c r="C223" s="7"/>
      <c r="E223" s="7"/>
      <c r="F223" s="7"/>
      <c r="G223" s="7"/>
      <c r="H223" s="7"/>
      <c r="I223" s="7"/>
      <c r="J223" s="7"/>
      <c r="CB223" s="7"/>
    </row>
    <row r="224" spans="3:80" s="3" customFormat="1" ht="15">
      <c r="C224" s="7"/>
      <c r="E224" s="7"/>
      <c r="F224" s="7"/>
      <c r="G224" s="7"/>
      <c r="H224" s="7"/>
      <c r="I224" s="7"/>
      <c r="J224" s="7"/>
      <c r="CB224" s="7"/>
    </row>
    <row r="225" spans="3:80" s="3" customFormat="1" ht="15">
      <c r="C225" s="7"/>
      <c r="E225" s="7"/>
      <c r="F225" s="7"/>
      <c r="G225" s="7"/>
      <c r="H225" s="7"/>
      <c r="I225" s="7"/>
      <c r="J225" s="7"/>
      <c r="CB225" s="7"/>
    </row>
    <row r="226" spans="3:80" s="3" customFormat="1" ht="15">
      <c r="C226" s="7"/>
      <c r="E226" s="7"/>
      <c r="F226" s="7"/>
      <c r="G226" s="7"/>
      <c r="H226" s="7"/>
      <c r="I226" s="7"/>
      <c r="J226" s="7"/>
      <c r="CB226" s="7"/>
    </row>
    <row r="227" spans="3:80" s="3" customFormat="1" ht="15">
      <c r="C227" s="7"/>
      <c r="E227" s="7"/>
      <c r="F227" s="7"/>
      <c r="G227" s="7"/>
      <c r="H227" s="7"/>
      <c r="I227" s="7"/>
      <c r="J227" s="7"/>
      <c r="CB227" s="7"/>
    </row>
    <row r="228" spans="3:80" s="3" customFormat="1" ht="15">
      <c r="C228" s="7"/>
      <c r="E228" s="7"/>
      <c r="F228" s="7"/>
      <c r="G228" s="7"/>
      <c r="H228" s="7"/>
      <c r="I228" s="7"/>
      <c r="J228" s="7"/>
      <c r="CB228" s="7"/>
    </row>
    <row r="229" spans="3:80" s="3" customFormat="1" ht="15">
      <c r="C229" s="7"/>
      <c r="E229" s="7"/>
      <c r="F229" s="7"/>
      <c r="G229" s="7"/>
      <c r="H229" s="7"/>
      <c r="I229" s="7"/>
      <c r="J229" s="7"/>
      <c r="CB229" s="7"/>
    </row>
    <row r="230" spans="3:80" s="3" customFormat="1" ht="15">
      <c r="C230" s="7"/>
      <c r="E230" s="7"/>
      <c r="F230" s="7"/>
      <c r="G230" s="7"/>
      <c r="H230" s="7"/>
      <c r="I230" s="7"/>
      <c r="J230" s="7"/>
      <c r="CB230" s="7"/>
    </row>
    <row r="231" spans="3:80" s="3" customFormat="1" ht="15">
      <c r="C231" s="7"/>
      <c r="E231" s="7"/>
      <c r="F231" s="7"/>
      <c r="G231" s="7"/>
      <c r="H231" s="7"/>
      <c r="I231" s="7"/>
      <c r="J231" s="7"/>
      <c r="CB231" s="7"/>
    </row>
    <row r="232" spans="3:80" s="3" customFormat="1" ht="15">
      <c r="C232" s="7"/>
      <c r="E232" s="7"/>
      <c r="F232" s="7"/>
      <c r="G232" s="7"/>
      <c r="H232" s="7"/>
      <c r="I232" s="7"/>
      <c r="J232" s="7"/>
      <c r="CB232" s="7"/>
    </row>
    <row r="233" spans="3:80" s="3" customFormat="1" ht="15">
      <c r="C233" s="7"/>
      <c r="E233" s="7"/>
      <c r="F233" s="7"/>
      <c r="G233" s="7"/>
      <c r="H233" s="7"/>
      <c r="I233" s="7"/>
      <c r="J233" s="7"/>
      <c r="CB233" s="7"/>
    </row>
    <row r="234" spans="3:80" s="3" customFormat="1" ht="15">
      <c r="C234" s="7"/>
      <c r="E234" s="7"/>
      <c r="F234" s="7"/>
      <c r="G234" s="7"/>
      <c r="H234" s="7"/>
      <c r="I234" s="7"/>
      <c r="J234" s="7"/>
      <c r="CB234" s="7"/>
    </row>
    <row r="235" spans="3:80" s="3" customFormat="1" ht="15">
      <c r="C235" s="7"/>
      <c r="E235" s="7"/>
      <c r="F235" s="7"/>
      <c r="G235" s="7"/>
      <c r="H235" s="7"/>
      <c r="I235" s="7"/>
      <c r="J235" s="7"/>
      <c r="CB235" s="7"/>
    </row>
    <row r="236" spans="3:80" s="3" customFormat="1" ht="15">
      <c r="C236" s="7"/>
      <c r="E236" s="7"/>
      <c r="F236" s="7"/>
      <c r="G236" s="7"/>
      <c r="H236" s="7"/>
      <c r="I236" s="7"/>
      <c r="J236" s="7"/>
      <c r="CB236" s="7"/>
    </row>
    <row r="237" spans="3:80" s="3" customFormat="1" ht="15">
      <c r="C237" s="7"/>
      <c r="E237" s="7"/>
      <c r="F237" s="7"/>
      <c r="G237" s="7"/>
      <c r="H237" s="7"/>
      <c r="I237" s="7"/>
      <c r="J237" s="7"/>
      <c r="CB237" s="7"/>
    </row>
    <row r="238" spans="3:80" s="3" customFormat="1" ht="15">
      <c r="C238" s="7"/>
      <c r="E238" s="7"/>
      <c r="F238" s="7"/>
      <c r="G238" s="7"/>
      <c r="H238" s="7"/>
      <c r="I238" s="7"/>
      <c r="J238" s="7"/>
      <c r="CB238" s="7"/>
    </row>
    <row r="239" spans="3:80" s="3" customFormat="1" ht="15">
      <c r="C239" s="7"/>
      <c r="E239" s="7"/>
      <c r="F239" s="7"/>
      <c r="G239" s="7"/>
      <c r="H239" s="7"/>
      <c r="I239" s="7"/>
      <c r="J239" s="7"/>
      <c r="CB239" s="7"/>
    </row>
    <row r="240" spans="3:80" s="3" customFormat="1" ht="15">
      <c r="C240" s="7"/>
      <c r="E240" s="7"/>
      <c r="F240" s="7"/>
      <c r="G240" s="7"/>
      <c r="H240" s="7"/>
      <c r="I240" s="7"/>
      <c r="J240" s="7"/>
      <c r="CB240" s="7"/>
    </row>
    <row r="241" spans="3:80" s="3" customFormat="1" ht="15">
      <c r="C241" s="7"/>
      <c r="E241" s="7"/>
      <c r="F241" s="7"/>
      <c r="G241" s="7"/>
      <c r="H241" s="7"/>
      <c r="I241" s="7"/>
      <c r="J241" s="7"/>
      <c r="CB241" s="7"/>
    </row>
    <row r="242" spans="3:80" s="3" customFormat="1" ht="15">
      <c r="C242" s="7"/>
      <c r="E242" s="7"/>
      <c r="F242" s="7"/>
      <c r="G242" s="7"/>
      <c r="H242" s="7"/>
      <c r="I242" s="7"/>
      <c r="J242" s="7"/>
      <c r="CB242" s="7"/>
    </row>
    <row r="243" spans="3:80" s="3" customFormat="1" ht="15">
      <c r="C243" s="7"/>
      <c r="E243" s="7"/>
      <c r="F243" s="7"/>
      <c r="G243" s="7"/>
      <c r="H243" s="7"/>
      <c r="I243" s="7"/>
      <c r="J243" s="7"/>
      <c r="CB243" s="7"/>
    </row>
    <row r="244" spans="3:80" s="3" customFormat="1" ht="15">
      <c r="C244" s="7"/>
      <c r="E244" s="7"/>
      <c r="F244" s="7"/>
      <c r="G244" s="7"/>
      <c r="H244" s="7"/>
      <c r="I244" s="7"/>
      <c r="J244" s="7"/>
      <c r="CB244" s="7"/>
    </row>
    <row r="245" spans="3:80" s="3" customFormat="1" ht="15">
      <c r="C245" s="7"/>
      <c r="E245" s="7"/>
      <c r="F245" s="7"/>
      <c r="G245" s="7"/>
      <c r="H245" s="7"/>
      <c r="I245" s="7"/>
      <c r="J245" s="7"/>
      <c r="CB245" s="7"/>
    </row>
    <row r="246" spans="3:80" s="3" customFormat="1" ht="15">
      <c r="C246" s="7"/>
      <c r="E246" s="7"/>
      <c r="F246" s="7"/>
      <c r="G246" s="7"/>
      <c r="H246" s="7"/>
      <c r="I246" s="7"/>
      <c r="J246" s="7"/>
      <c r="CB246" s="7"/>
    </row>
    <row r="247" spans="3:80" s="3" customFormat="1" ht="15">
      <c r="C247" s="7"/>
      <c r="E247" s="7"/>
      <c r="F247" s="7"/>
      <c r="G247" s="7"/>
      <c r="H247" s="7"/>
      <c r="I247" s="7"/>
      <c r="J247" s="7"/>
      <c r="CB247" s="7"/>
    </row>
    <row r="248" spans="3:80" s="3" customFormat="1" ht="15">
      <c r="C248" s="7"/>
      <c r="E248" s="7"/>
      <c r="F248" s="7"/>
      <c r="G248" s="7"/>
      <c r="H248" s="7"/>
      <c r="I248" s="7"/>
      <c r="J248" s="7"/>
      <c r="CB248" s="7"/>
    </row>
    <row r="249" spans="3:80" s="3" customFormat="1" ht="15">
      <c r="C249" s="7"/>
      <c r="E249" s="7"/>
      <c r="F249" s="7"/>
      <c r="G249" s="7"/>
      <c r="H249" s="7"/>
      <c r="I249" s="7"/>
      <c r="J249" s="7"/>
      <c r="CB249" s="7"/>
    </row>
    <row r="250" spans="3:80" s="3" customFormat="1" ht="15">
      <c r="C250" s="7"/>
      <c r="E250" s="7"/>
      <c r="F250" s="7"/>
      <c r="G250" s="7"/>
      <c r="H250" s="7"/>
      <c r="I250" s="7"/>
      <c r="J250" s="7"/>
      <c r="CB250" s="7"/>
    </row>
    <row r="251" spans="3:80" s="3" customFormat="1" ht="15">
      <c r="C251" s="7"/>
      <c r="E251" s="7"/>
      <c r="F251" s="7"/>
      <c r="G251" s="7"/>
      <c r="H251" s="7"/>
      <c r="I251" s="7"/>
      <c r="J251" s="7"/>
      <c r="CB251" s="7"/>
    </row>
    <row r="252" spans="3:80" s="3" customFormat="1" ht="15">
      <c r="C252" s="7"/>
      <c r="E252" s="7"/>
      <c r="F252" s="7"/>
      <c r="G252" s="7"/>
      <c r="H252" s="7"/>
      <c r="I252" s="7"/>
      <c r="J252" s="7"/>
      <c r="CB252" s="7"/>
    </row>
    <row r="253" spans="3:80" s="3" customFormat="1" ht="15">
      <c r="C253" s="7"/>
      <c r="E253" s="7"/>
      <c r="F253" s="7"/>
      <c r="G253" s="7"/>
      <c r="H253" s="7"/>
      <c r="I253" s="7"/>
      <c r="J253" s="7"/>
      <c r="CB253" s="7"/>
    </row>
    <row r="254" spans="3:80" s="3" customFormat="1" ht="15">
      <c r="C254" s="7"/>
      <c r="E254" s="7"/>
      <c r="F254" s="7"/>
      <c r="G254" s="7"/>
      <c r="H254" s="7"/>
      <c r="I254" s="7"/>
      <c r="J254" s="7"/>
      <c r="CB254" s="7"/>
    </row>
    <row r="255" spans="3:80" s="3" customFormat="1" ht="15">
      <c r="C255" s="7"/>
      <c r="E255" s="7"/>
      <c r="F255" s="7"/>
      <c r="G255" s="7"/>
      <c r="H255" s="7"/>
      <c r="I255" s="7"/>
      <c r="J255" s="7"/>
      <c r="CB255" s="7"/>
    </row>
    <row r="256" spans="3:80" s="3" customFormat="1" ht="15">
      <c r="C256" s="7"/>
      <c r="E256" s="7"/>
      <c r="F256" s="7"/>
      <c r="G256" s="7"/>
      <c r="H256" s="7"/>
      <c r="I256" s="7"/>
      <c r="J256" s="7"/>
      <c r="CB256" s="7"/>
    </row>
    <row r="257" spans="3:80" s="3" customFormat="1" ht="15">
      <c r="C257" s="7"/>
      <c r="E257" s="7"/>
      <c r="F257" s="7"/>
      <c r="G257" s="7"/>
      <c r="H257" s="7"/>
      <c r="I257" s="7"/>
      <c r="J257" s="7"/>
      <c r="CB257" s="7"/>
    </row>
    <row r="258" spans="3:80" s="3" customFormat="1" ht="15">
      <c r="C258" s="7"/>
      <c r="E258" s="7"/>
      <c r="F258" s="7"/>
      <c r="G258" s="7"/>
      <c r="H258" s="7"/>
      <c r="I258" s="7"/>
      <c r="J258" s="7"/>
      <c r="CB258" s="7"/>
    </row>
    <row r="259" spans="3:80" s="3" customFormat="1" ht="15">
      <c r="C259" s="7"/>
      <c r="E259" s="7"/>
      <c r="F259" s="7"/>
      <c r="G259" s="7"/>
      <c r="H259" s="7"/>
      <c r="I259" s="7"/>
      <c r="J259" s="7"/>
      <c r="CB259" s="7"/>
    </row>
    <row r="260" spans="3:80" s="3" customFormat="1" ht="15">
      <c r="C260" s="7"/>
      <c r="E260" s="7"/>
      <c r="F260" s="7"/>
      <c r="G260" s="7"/>
      <c r="H260" s="7"/>
      <c r="I260" s="7"/>
      <c r="J260" s="7"/>
      <c r="CB260" s="7"/>
    </row>
    <row r="261" spans="3:80" s="3" customFormat="1" ht="15">
      <c r="C261" s="7"/>
      <c r="E261" s="7"/>
      <c r="F261" s="7"/>
      <c r="G261" s="7"/>
      <c r="H261" s="7"/>
      <c r="I261" s="7"/>
      <c r="J261" s="7"/>
      <c r="CB261" s="7"/>
    </row>
    <row r="262" spans="3:80" s="3" customFormat="1" ht="15">
      <c r="C262" s="7"/>
      <c r="E262" s="7"/>
      <c r="F262" s="7"/>
      <c r="G262" s="7"/>
      <c r="H262" s="7"/>
      <c r="I262" s="7"/>
      <c r="J262" s="7"/>
      <c r="CB262" s="7"/>
    </row>
    <row r="263" spans="3:80" s="3" customFormat="1" ht="15">
      <c r="C263" s="7"/>
      <c r="E263" s="7"/>
      <c r="F263" s="7"/>
      <c r="G263" s="7"/>
      <c r="H263" s="7"/>
      <c r="I263" s="7"/>
      <c r="J263" s="7"/>
      <c r="CB263" s="7"/>
    </row>
    <row r="264" spans="3:80" s="3" customFormat="1" ht="15">
      <c r="C264" s="7"/>
      <c r="E264" s="7"/>
      <c r="F264" s="7"/>
      <c r="G264" s="7"/>
      <c r="H264" s="7"/>
      <c r="I264" s="7"/>
      <c r="J264" s="7"/>
      <c r="CB264" s="7"/>
    </row>
    <row r="265" spans="3:80" s="3" customFormat="1" ht="15">
      <c r="C265" s="7"/>
      <c r="E265" s="7"/>
      <c r="F265" s="7"/>
      <c r="G265" s="7"/>
      <c r="H265" s="7"/>
      <c r="I265" s="7"/>
      <c r="J265" s="7"/>
      <c r="CB265" s="7"/>
    </row>
    <row r="266" spans="3:80" s="3" customFormat="1" ht="15">
      <c r="C266" s="7"/>
      <c r="E266" s="7"/>
      <c r="F266" s="7"/>
      <c r="G266" s="7"/>
      <c r="H266" s="7"/>
      <c r="I266" s="7"/>
      <c r="J266" s="7"/>
      <c r="CB266" s="7"/>
    </row>
    <row r="267" spans="3:80" s="3" customFormat="1" ht="15">
      <c r="C267" s="7"/>
      <c r="E267" s="7"/>
      <c r="F267" s="7"/>
      <c r="G267" s="7"/>
      <c r="H267" s="7"/>
      <c r="I267" s="7"/>
      <c r="J267" s="7"/>
      <c r="CB267" s="7"/>
    </row>
    <row r="268" spans="3:80" s="3" customFormat="1" ht="15">
      <c r="C268" s="7"/>
      <c r="E268" s="7"/>
      <c r="F268" s="7"/>
      <c r="G268" s="7"/>
      <c r="H268" s="7"/>
      <c r="I268" s="7"/>
      <c r="J268" s="7"/>
      <c r="CB268" s="7"/>
    </row>
    <row r="269" spans="3:80" s="3" customFormat="1" ht="15">
      <c r="C269" s="7"/>
      <c r="E269" s="7"/>
      <c r="F269" s="7"/>
      <c r="G269" s="7"/>
      <c r="H269" s="7"/>
      <c r="I269" s="7"/>
      <c r="J269" s="7"/>
      <c r="CB269" s="7"/>
    </row>
    <row r="270" spans="3:80" s="3" customFormat="1" ht="15">
      <c r="C270" s="7"/>
      <c r="E270" s="7"/>
      <c r="F270" s="7"/>
      <c r="G270" s="7"/>
      <c r="H270" s="7"/>
      <c r="I270" s="7"/>
      <c r="J270" s="7"/>
      <c r="CB270" s="7"/>
    </row>
    <row r="271" spans="3:80" s="3" customFormat="1" ht="15">
      <c r="C271" s="7"/>
      <c r="E271" s="7"/>
      <c r="F271" s="7"/>
      <c r="G271" s="7"/>
      <c r="H271" s="7"/>
      <c r="I271" s="7"/>
      <c r="J271" s="7"/>
      <c r="CB271" s="7"/>
    </row>
    <row r="272" spans="3:80" s="3" customFormat="1" ht="15">
      <c r="C272" s="7"/>
      <c r="E272" s="7"/>
      <c r="F272" s="7"/>
      <c r="G272" s="7"/>
      <c r="H272" s="7"/>
      <c r="I272" s="7"/>
      <c r="J272" s="7"/>
      <c r="CB272" s="7"/>
    </row>
    <row r="273" spans="3:80" s="3" customFormat="1" ht="15">
      <c r="C273" s="7"/>
      <c r="E273" s="7"/>
      <c r="F273" s="7"/>
      <c r="G273" s="7"/>
      <c r="H273" s="7"/>
      <c r="I273" s="7"/>
      <c r="J273" s="7"/>
      <c r="CB273" s="7"/>
    </row>
    <row r="274" spans="3:80" s="3" customFormat="1" ht="15">
      <c r="C274" s="7"/>
      <c r="E274" s="7"/>
      <c r="F274" s="7"/>
      <c r="G274" s="7"/>
      <c r="H274" s="7"/>
      <c r="I274" s="7"/>
      <c r="J274" s="7"/>
      <c r="CB274" s="7"/>
    </row>
    <row r="275" spans="3:80" s="3" customFormat="1" ht="15">
      <c r="C275" s="7"/>
      <c r="E275" s="7"/>
      <c r="F275" s="7"/>
      <c r="G275" s="7"/>
      <c r="H275" s="7"/>
      <c r="I275" s="7"/>
      <c r="J275" s="7"/>
      <c r="CB275" s="7"/>
    </row>
    <row r="276" spans="3:80" s="3" customFormat="1" ht="15">
      <c r="C276" s="7"/>
      <c r="E276" s="7"/>
      <c r="F276" s="7"/>
      <c r="G276" s="7"/>
      <c r="H276" s="7"/>
      <c r="I276" s="7"/>
      <c r="J276" s="7"/>
      <c r="CB276" s="7"/>
    </row>
    <row r="277" spans="3:80" s="3" customFormat="1" ht="15">
      <c r="C277" s="7"/>
      <c r="E277" s="7"/>
      <c r="F277" s="7"/>
      <c r="G277" s="7"/>
      <c r="H277" s="7"/>
      <c r="I277" s="7"/>
      <c r="J277" s="7"/>
      <c r="CB277" s="7"/>
    </row>
    <row r="278" spans="3:80" s="3" customFormat="1" ht="15">
      <c r="C278" s="7"/>
      <c r="E278" s="7"/>
      <c r="F278" s="7"/>
      <c r="G278" s="7"/>
      <c r="H278" s="7"/>
      <c r="I278" s="7"/>
      <c r="J278" s="7"/>
      <c r="CB278" s="7"/>
    </row>
    <row r="279" spans="3:80" s="3" customFormat="1" ht="15">
      <c r="C279" s="7"/>
      <c r="E279" s="7"/>
      <c r="F279" s="7"/>
      <c r="G279" s="7"/>
      <c r="H279" s="7"/>
      <c r="I279" s="7"/>
      <c r="J279" s="7"/>
      <c r="CB279" s="7"/>
    </row>
    <row r="280" spans="3:80" s="3" customFormat="1" ht="15">
      <c r="C280" s="7"/>
      <c r="E280" s="7"/>
      <c r="F280" s="7"/>
      <c r="G280" s="7"/>
      <c r="H280" s="7"/>
      <c r="I280" s="7"/>
      <c r="J280" s="7"/>
      <c r="CB280" s="7"/>
    </row>
    <row r="281" spans="3:80" s="3" customFormat="1" ht="15">
      <c r="C281" s="7"/>
      <c r="E281" s="7"/>
      <c r="F281" s="7"/>
      <c r="G281" s="7"/>
      <c r="H281" s="7"/>
      <c r="I281" s="7"/>
      <c r="J281" s="7"/>
      <c r="CB281" s="7"/>
    </row>
    <row r="282" spans="3:80" s="3" customFormat="1" ht="15">
      <c r="C282" s="7"/>
      <c r="E282" s="7"/>
      <c r="F282" s="7"/>
      <c r="G282" s="7"/>
      <c r="H282" s="7"/>
      <c r="I282" s="7"/>
      <c r="J282" s="7"/>
      <c r="CB282" s="7"/>
    </row>
    <row r="283" spans="3:80" s="3" customFormat="1" ht="15">
      <c r="C283" s="7"/>
      <c r="E283" s="7"/>
      <c r="F283" s="7"/>
      <c r="G283" s="7"/>
      <c r="H283" s="7"/>
      <c r="I283" s="7"/>
      <c r="J283" s="7"/>
      <c r="CB283" s="7"/>
    </row>
    <row r="284" spans="3:80" s="3" customFormat="1" ht="15">
      <c r="C284" s="7"/>
      <c r="E284" s="7"/>
      <c r="F284" s="7"/>
      <c r="G284" s="7"/>
      <c r="H284" s="7"/>
      <c r="I284" s="7"/>
      <c r="J284" s="7"/>
      <c r="CB284" s="7"/>
    </row>
    <row r="285" spans="3:80" s="3" customFormat="1" ht="15">
      <c r="C285" s="7"/>
      <c r="E285" s="7"/>
      <c r="F285" s="7"/>
      <c r="G285" s="7"/>
      <c r="H285" s="7"/>
      <c r="I285" s="7"/>
      <c r="J285" s="7"/>
      <c r="CB285" s="7"/>
    </row>
    <row r="286" spans="3:80" s="3" customFormat="1" ht="15">
      <c r="C286" s="7"/>
      <c r="E286" s="7"/>
      <c r="F286" s="7"/>
      <c r="G286" s="7"/>
      <c r="H286" s="7"/>
      <c r="I286" s="7"/>
      <c r="J286" s="7"/>
      <c r="CB286" s="7"/>
    </row>
    <row r="287" spans="3:80" s="3" customFormat="1" ht="15">
      <c r="C287" s="7"/>
      <c r="E287" s="7"/>
      <c r="F287" s="7"/>
      <c r="G287" s="7"/>
      <c r="H287" s="7"/>
      <c r="I287" s="7"/>
      <c r="J287" s="7"/>
      <c r="CB287" s="7"/>
    </row>
    <row r="288" spans="3:80" s="3" customFormat="1" ht="15">
      <c r="C288" s="7"/>
      <c r="E288" s="7"/>
      <c r="F288" s="7"/>
      <c r="G288" s="7"/>
      <c r="H288" s="7"/>
      <c r="I288" s="7"/>
      <c r="J288" s="7"/>
      <c r="CB288" s="7"/>
    </row>
    <row r="289" spans="3:80" s="3" customFormat="1" ht="15">
      <c r="C289" s="7"/>
      <c r="E289" s="7"/>
      <c r="F289" s="7"/>
      <c r="G289" s="7"/>
      <c r="H289" s="7"/>
      <c r="I289" s="7"/>
      <c r="J289" s="7"/>
      <c r="CB289" s="7"/>
    </row>
    <row r="290" spans="3:80" s="3" customFormat="1" ht="15">
      <c r="C290" s="7"/>
      <c r="E290" s="7"/>
      <c r="F290" s="7"/>
      <c r="G290" s="7"/>
      <c r="H290" s="7"/>
      <c r="I290" s="7"/>
      <c r="J290" s="7"/>
      <c r="CB290" s="7"/>
    </row>
    <row r="291" spans="3:80" s="3" customFormat="1" ht="15">
      <c r="C291" s="7"/>
      <c r="E291" s="7"/>
      <c r="F291" s="7"/>
      <c r="G291" s="7"/>
      <c r="H291" s="7"/>
      <c r="I291" s="7"/>
      <c r="J291" s="7"/>
      <c r="CB291" s="7"/>
    </row>
    <row r="292" spans="3:80" s="3" customFormat="1" ht="15">
      <c r="C292" s="7"/>
      <c r="E292" s="7"/>
      <c r="F292" s="7"/>
      <c r="G292" s="7"/>
      <c r="H292" s="7"/>
      <c r="I292" s="7"/>
      <c r="J292" s="7"/>
      <c r="CB292" s="7"/>
    </row>
    <row r="293" spans="3:80" s="3" customFormat="1" ht="15">
      <c r="C293" s="7"/>
      <c r="E293" s="7"/>
      <c r="F293" s="7"/>
      <c r="G293" s="7"/>
      <c r="H293" s="7"/>
      <c r="I293" s="7"/>
      <c r="J293" s="7"/>
      <c r="CB293" s="7"/>
    </row>
    <row r="294" spans="3:80" s="3" customFormat="1" ht="15">
      <c r="C294" s="7"/>
      <c r="E294" s="7"/>
      <c r="F294" s="7"/>
      <c r="G294" s="7"/>
      <c r="H294" s="7"/>
      <c r="I294" s="7"/>
      <c r="J294" s="7"/>
      <c r="CB294" s="7"/>
    </row>
    <row r="295" spans="3:80" s="3" customFormat="1" ht="15">
      <c r="C295" s="7"/>
      <c r="E295" s="7"/>
      <c r="F295" s="7"/>
      <c r="G295" s="7"/>
      <c r="H295" s="7"/>
      <c r="I295" s="7"/>
      <c r="J295" s="7"/>
      <c r="CB295" s="7"/>
    </row>
    <row r="296" spans="3:80" s="3" customFormat="1" ht="15">
      <c r="C296" s="7"/>
      <c r="E296" s="7"/>
      <c r="F296" s="7"/>
      <c r="G296" s="7"/>
      <c r="H296" s="7"/>
      <c r="I296" s="7"/>
      <c r="J296" s="7"/>
      <c r="CB296" s="7"/>
    </row>
    <row r="297" spans="3:80" s="3" customFormat="1" ht="15">
      <c r="C297" s="7"/>
      <c r="E297" s="7"/>
      <c r="F297" s="7"/>
      <c r="G297" s="7"/>
      <c r="H297" s="7"/>
      <c r="I297" s="7"/>
      <c r="J297" s="7"/>
      <c r="CB297" s="7"/>
    </row>
    <row r="298" spans="3:80" s="3" customFormat="1" ht="15">
      <c r="C298" s="7"/>
      <c r="E298" s="7"/>
      <c r="F298" s="7"/>
      <c r="G298" s="7"/>
      <c r="H298" s="7"/>
      <c r="I298" s="7"/>
      <c r="J298" s="7"/>
      <c r="CB298" s="7"/>
    </row>
    <row r="299" spans="3:80" s="3" customFormat="1" ht="15">
      <c r="C299" s="7"/>
      <c r="E299" s="7"/>
      <c r="F299" s="7"/>
      <c r="G299" s="7"/>
      <c r="H299" s="7"/>
      <c r="I299" s="7"/>
      <c r="J299" s="7"/>
      <c r="CB299" s="7"/>
    </row>
    <row r="300" spans="3:80" s="3" customFormat="1" ht="15">
      <c r="C300" s="7"/>
      <c r="E300" s="7"/>
      <c r="F300" s="7"/>
      <c r="G300" s="7"/>
      <c r="H300" s="7"/>
      <c r="I300" s="7"/>
      <c r="J300" s="7"/>
      <c r="CB300" s="7"/>
    </row>
    <row r="301" spans="3:80" s="3" customFormat="1" ht="15">
      <c r="C301" s="7"/>
      <c r="E301" s="7"/>
      <c r="F301" s="7"/>
      <c r="G301" s="7"/>
      <c r="H301" s="7"/>
      <c r="I301" s="7"/>
      <c r="J301" s="7"/>
      <c r="CB301" s="7"/>
    </row>
    <row r="302" spans="3:80" s="3" customFormat="1" ht="15">
      <c r="C302" s="7"/>
      <c r="E302" s="7"/>
      <c r="F302" s="7"/>
      <c r="G302" s="7"/>
      <c r="H302" s="7"/>
      <c r="I302" s="7"/>
      <c r="J302" s="7"/>
      <c r="CB302" s="7"/>
    </row>
    <row r="303" spans="3:80" s="3" customFormat="1" ht="15">
      <c r="C303" s="7"/>
      <c r="E303" s="7"/>
      <c r="F303" s="7"/>
      <c r="G303" s="7"/>
      <c r="H303" s="7"/>
      <c r="I303" s="7"/>
      <c r="J303" s="7"/>
      <c r="CB303" s="7"/>
    </row>
    <row r="304" spans="3:80" s="3" customFormat="1" ht="15">
      <c r="C304" s="7"/>
      <c r="E304" s="7"/>
      <c r="F304" s="7"/>
      <c r="G304" s="7"/>
      <c r="H304" s="7"/>
      <c r="I304" s="7"/>
      <c r="J304" s="7"/>
      <c r="CB304" s="7"/>
    </row>
    <row r="305" spans="3:80" s="3" customFormat="1" ht="15">
      <c r="C305" s="7"/>
      <c r="E305" s="7"/>
      <c r="F305" s="7"/>
      <c r="G305" s="7"/>
      <c r="H305" s="7"/>
      <c r="I305" s="7"/>
      <c r="J305" s="7"/>
      <c r="CB305" s="7"/>
    </row>
    <row r="306" spans="3:80" s="3" customFormat="1" ht="15">
      <c r="C306" s="7"/>
      <c r="E306" s="7"/>
      <c r="F306" s="7"/>
      <c r="G306" s="7"/>
      <c r="H306" s="7"/>
      <c r="I306" s="7"/>
      <c r="J306" s="7"/>
      <c r="CB306" s="7"/>
    </row>
    <row r="307" spans="3:80" s="3" customFormat="1" ht="15">
      <c r="C307" s="7"/>
      <c r="E307" s="7"/>
      <c r="F307" s="7"/>
      <c r="G307" s="7"/>
      <c r="H307" s="7"/>
      <c r="I307" s="7"/>
      <c r="J307" s="7"/>
      <c r="CB307" s="7"/>
    </row>
    <row r="308" spans="3:80" s="3" customFormat="1" ht="15">
      <c r="C308" s="7"/>
      <c r="E308" s="7"/>
      <c r="F308" s="7"/>
      <c r="G308" s="7"/>
      <c r="H308" s="7"/>
      <c r="I308" s="7"/>
      <c r="J308" s="7"/>
      <c r="CB308" s="7"/>
    </row>
    <row r="309" spans="3:80" s="3" customFormat="1" ht="15">
      <c r="C309" s="7"/>
      <c r="E309" s="7"/>
      <c r="F309" s="7"/>
      <c r="G309" s="7"/>
      <c r="H309" s="7"/>
      <c r="I309" s="7"/>
      <c r="J309" s="7"/>
      <c r="CB309" s="7"/>
    </row>
    <row r="310" spans="3:80" s="3" customFormat="1" ht="15">
      <c r="C310" s="7"/>
      <c r="E310" s="7"/>
      <c r="F310" s="7"/>
      <c r="G310" s="7"/>
      <c r="H310" s="7"/>
      <c r="I310" s="7"/>
      <c r="J310" s="7"/>
      <c r="CB310" s="7"/>
    </row>
    <row r="311" spans="3:80" s="3" customFormat="1" ht="15">
      <c r="C311" s="7"/>
      <c r="E311" s="7"/>
      <c r="F311" s="7"/>
      <c r="G311" s="7"/>
      <c r="H311" s="7"/>
      <c r="I311" s="7"/>
      <c r="J311" s="7"/>
      <c r="CB311" s="7"/>
    </row>
    <row r="312" spans="3:80" s="3" customFormat="1" ht="15">
      <c r="C312" s="7"/>
      <c r="E312" s="7"/>
      <c r="F312" s="7"/>
      <c r="G312" s="7"/>
      <c r="H312" s="7"/>
      <c r="I312" s="7"/>
      <c r="J312" s="7"/>
      <c r="CB312" s="7"/>
    </row>
    <row r="313" spans="3:80" s="3" customFormat="1" ht="15">
      <c r="C313" s="7"/>
      <c r="E313" s="7"/>
      <c r="F313" s="7"/>
      <c r="G313" s="7"/>
      <c r="H313" s="7"/>
      <c r="I313" s="7"/>
      <c r="J313" s="7"/>
      <c r="CB313" s="7"/>
    </row>
    <row r="314" spans="3:80" s="3" customFormat="1" ht="15">
      <c r="C314" s="7"/>
      <c r="E314" s="7"/>
      <c r="F314" s="7"/>
      <c r="G314" s="7"/>
      <c r="H314" s="7"/>
      <c r="I314" s="7"/>
      <c r="J314" s="7"/>
      <c r="CB314" s="7"/>
    </row>
    <row r="315" spans="3:80" s="3" customFormat="1" ht="15">
      <c r="C315" s="7"/>
      <c r="E315" s="7"/>
      <c r="F315" s="7"/>
      <c r="G315" s="7"/>
      <c r="H315" s="7"/>
      <c r="I315" s="7"/>
      <c r="J315" s="7"/>
      <c r="CB315" s="7"/>
    </row>
    <row r="316" spans="3:80" s="3" customFormat="1" ht="15">
      <c r="C316" s="7"/>
      <c r="E316" s="7"/>
      <c r="F316" s="7"/>
      <c r="G316" s="7"/>
      <c r="H316" s="7"/>
      <c r="I316" s="7"/>
      <c r="J316" s="7"/>
      <c r="CB316" s="7"/>
    </row>
    <row r="317" spans="3:80" s="3" customFormat="1" ht="15">
      <c r="C317" s="7"/>
      <c r="E317" s="7"/>
      <c r="F317" s="7"/>
      <c r="G317" s="7"/>
      <c r="H317" s="7"/>
      <c r="I317" s="7"/>
      <c r="J317" s="7"/>
      <c r="CB317" s="7"/>
    </row>
    <row r="318" spans="3:80" s="3" customFormat="1" ht="15">
      <c r="C318" s="7"/>
      <c r="E318" s="7"/>
      <c r="F318" s="7"/>
      <c r="G318" s="7"/>
      <c r="H318" s="7"/>
      <c r="I318" s="7"/>
      <c r="J318" s="7"/>
      <c r="CB318" s="7"/>
    </row>
    <row r="319" spans="3:80" s="3" customFormat="1" ht="15">
      <c r="C319" s="7"/>
      <c r="E319" s="7"/>
      <c r="F319" s="7"/>
      <c r="G319" s="7"/>
      <c r="H319" s="7"/>
      <c r="I319" s="7"/>
      <c r="J319" s="7"/>
      <c r="CB319" s="7"/>
    </row>
    <row r="320" spans="3:80" s="3" customFormat="1" ht="15">
      <c r="C320" s="7"/>
      <c r="E320" s="7"/>
      <c r="F320" s="7"/>
      <c r="G320" s="7"/>
      <c r="H320" s="7"/>
      <c r="I320" s="7"/>
      <c r="J320" s="7"/>
      <c r="CB320" s="7"/>
    </row>
    <row r="321" spans="3:80" s="3" customFormat="1" ht="15">
      <c r="C321" s="7"/>
      <c r="E321" s="7"/>
      <c r="F321" s="7"/>
      <c r="G321" s="7"/>
      <c r="H321" s="7"/>
      <c r="I321" s="7"/>
      <c r="J321" s="7"/>
      <c r="CB321" s="7"/>
    </row>
    <row r="322" spans="3:80" s="3" customFormat="1" ht="15">
      <c r="C322" s="7"/>
      <c r="E322" s="7"/>
      <c r="F322" s="7"/>
      <c r="G322" s="7"/>
      <c r="H322" s="7"/>
      <c r="I322" s="7"/>
      <c r="J322" s="7"/>
      <c r="CB322" s="7"/>
    </row>
    <row r="323" spans="3:80" s="3" customFormat="1" ht="15">
      <c r="C323" s="7"/>
      <c r="E323" s="7"/>
      <c r="F323" s="7"/>
      <c r="G323" s="7"/>
      <c r="H323" s="7"/>
      <c r="I323" s="7"/>
      <c r="J323" s="7"/>
      <c r="CB323" s="7"/>
    </row>
    <row r="324" spans="3:80" s="3" customFormat="1" ht="15">
      <c r="C324" s="7"/>
      <c r="E324" s="7"/>
      <c r="F324" s="7"/>
      <c r="G324" s="7"/>
      <c r="H324" s="7"/>
      <c r="I324" s="7"/>
      <c r="J324" s="7"/>
      <c r="CB324" s="7"/>
    </row>
    <row r="325" spans="3:80" s="3" customFormat="1" ht="15">
      <c r="C325" s="7"/>
      <c r="E325" s="7"/>
      <c r="F325" s="7"/>
      <c r="G325" s="7"/>
      <c r="H325" s="7"/>
      <c r="I325" s="7"/>
      <c r="J325" s="7"/>
      <c r="CB325" s="7"/>
    </row>
    <row r="326" spans="3:80" s="3" customFormat="1" ht="15">
      <c r="C326" s="7"/>
      <c r="E326" s="7"/>
      <c r="F326" s="7"/>
      <c r="G326" s="7"/>
      <c r="H326" s="7"/>
      <c r="I326" s="7"/>
      <c r="J326" s="7"/>
      <c r="CB326" s="7"/>
    </row>
    <row r="327" spans="3:80" s="3" customFormat="1" ht="15">
      <c r="C327" s="7"/>
      <c r="E327" s="7"/>
      <c r="F327" s="7"/>
      <c r="G327" s="7"/>
      <c r="H327" s="7"/>
      <c r="I327" s="7"/>
      <c r="J327" s="7"/>
      <c r="CB327" s="7"/>
    </row>
    <row r="328" spans="3:80" s="3" customFormat="1" ht="15">
      <c r="C328" s="7"/>
      <c r="E328" s="7"/>
      <c r="F328" s="7"/>
      <c r="G328" s="7"/>
      <c r="H328" s="7"/>
      <c r="I328" s="7"/>
      <c r="J328" s="7"/>
      <c r="CB328" s="7"/>
    </row>
    <row r="329" spans="3:80" s="3" customFormat="1" ht="15">
      <c r="C329" s="7"/>
      <c r="E329" s="7"/>
      <c r="F329" s="7"/>
      <c r="G329" s="7"/>
      <c r="H329" s="7"/>
      <c r="I329" s="7"/>
      <c r="J329" s="7"/>
      <c r="CB329" s="7"/>
    </row>
    <row r="330" spans="3:80" s="3" customFormat="1" ht="15">
      <c r="C330" s="7"/>
      <c r="E330" s="7"/>
      <c r="F330" s="7"/>
      <c r="G330" s="7"/>
      <c r="H330" s="7"/>
      <c r="I330" s="7"/>
      <c r="J330" s="7"/>
      <c r="CB330" s="7"/>
    </row>
    <row r="331" spans="3:80" s="3" customFormat="1" ht="15">
      <c r="C331" s="7"/>
      <c r="E331" s="7"/>
      <c r="F331" s="7"/>
      <c r="G331" s="7"/>
      <c r="H331" s="7"/>
      <c r="I331" s="7"/>
      <c r="J331" s="7"/>
      <c r="CB331" s="7"/>
    </row>
    <row r="332" spans="3:80" s="3" customFormat="1" ht="15">
      <c r="C332" s="7"/>
      <c r="E332" s="7"/>
      <c r="F332" s="7"/>
      <c r="G332" s="7"/>
      <c r="H332" s="7"/>
      <c r="I332" s="7"/>
      <c r="J332" s="7"/>
      <c r="CB332" s="7"/>
    </row>
    <row r="333" spans="3:80" s="3" customFormat="1" ht="15">
      <c r="C333" s="7"/>
      <c r="E333" s="7"/>
      <c r="F333" s="7"/>
      <c r="G333" s="7"/>
      <c r="H333" s="7"/>
      <c r="I333" s="7"/>
      <c r="J333" s="7"/>
      <c r="CB333" s="7"/>
    </row>
    <row r="334" spans="3:80" s="3" customFormat="1" ht="15">
      <c r="C334" s="7"/>
      <c r="E334" s="7"/>
      <c r="F334" s="7"/>
      <c r="G334" s="7"/>
      <c r="H334" s="7"/>
      <c r="I334" s="7"/>
      <c r="J334" s="7"/>
      <c r="CB334" s="7"/>
    </row>
    <row r="335" spans="3:80" s="3" customFormat="1" ht="15">
      <c r="C335" s="7"/>
      <c r="E335" s="7"/>
      <c r="F335" s="7"/>
      <c r="G335" s="7"/>
      <c r="H335" s="7"/>
      <c r="I335" s="7"/>
      <c r="J335" s="7"/>
      <c r="CB335" s="7"/>
    </row>
    <row r="336" spans="3:80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  <row r="1839" spans="3:10">
      <c r="C1839" s="6"/>
      <c r="E1839" s="6"/>
      <c r="F1839" s="6"/>
      <c r="G1839" s="6"/>
      <c r="H1839" s="6"/>
      <c r="I1839" s="6"/>
      <c r="J1839" s="6"/>
    </row>
    <row r="1840" spans="3:10">
      <c r="C1840" s="6"/>
      <c r="E1840" s="6"/>
      <c r="F1840" s="6"/>
      <c r="G1840" s="6"/>
      <c r="H1840" s="6"/>
      <c r="I1840" s="6"/>
      <c r="J1840" s="6"/>
    </row>
    <row r="1841" spans="3:10">
      <c r="C1841" s="6"/>
      <c r="E1841" s="6"/>
      <c r="F1841" s="6"/>
      <c r="G1841" s="6"/>
      <c r="H1841" s="6"/>
      <c r="I1841" s="6"/>
      <c r="J1841" s="6"/>
    </row>
    <row r="1842" spans="3:10">
      <c r="C1842" s="6"/>
      <c r="E1842" s="6"/>
      <c r="F1842" s="6"/>
      <c r="G1842" s="6"/>
      <c r="H1842" s="6"/>
      <c r="I1842" s="6"/>
      <c r="J1842" s="6"/>
    </row>
    <row r="1843" spans="3:10">
      <c r="C1843" s="6"/>
      <c r="E1843" s="6"/>
      <c r="F1843" s="6"/>
      <c r="G1843" s="6"/>
      <c r="H1843" s="6"/>
      <c r="I1843" s="6"/>
      <c r="J1843" s="6"/>
    </row>
    <row r="1844" spans="3:10">
      <c r="C1844" s="6"/>
      <c r="E1844" s="6"/>
      <c r="F1844" s="6"/>
      <c r="G1844" s="6"/>
      <c r="H1844" s="6"/>
      <c r="I1844" s="6"/>
      <c r="J1844" s="6"/>
    </row>
    <row r="1845" spans="3:10">
      <c r="C1845" s="6"/>
      <c r="E1845" s="6"/>
      <c r="F1845" s="6"/>
      <c r="G1845" s="6"/>
      <c r="H1845" s="6"/>
      <c r="I1845" s="6"/>
      <c r="J1845" s="6"/>
    </row>
    <row r="1846" spans="3:10">
      <c r="C1846" s="6"/>
      <c r="E1846" s="6"/>
      <c r="F1846" s="6"/>
      <c r="G1846" s="6"/>
      <c r="H1846" s="6"/>
      <c r="I1846" s="6"/>
      <c r="J1846" s="6"/>
    </row>
    <row r="1847" spans="3:10">
      <c r="C1847" s="6"/>
      <c r="E1847" s="6"/>
      <c r="F1847" s="6"/>
      <c r="G1847" s="6"/>
      <c r="H1847" s="6"/>
      <c r="I1847" s="6"/>
      <c r="J1847" s="6"/>
    </row>
    <row r="1848" spans="3:10">
      <c r="C1848" s="6"/>
      <c r="E1848" s="6"/>
      <c r="F1848" s="6"/>
      <c r="G1848" s="6"/>
      <c r="H1848" s="6"/>
      <c r="I1848" s="6"/>
      <c r="J1848" s="6"/>
    </row>
  </sheetData>
  <mergeCells count="46">
    <mergeCell ref="E23:F23"/>
    <mergeCell ref="E24:F24"/>
    <mergeCell ref="E25:F25"/>
    <mergeCell ref="E26:F26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E18:F18"/>
    <mergeCell ref="E19:F19"/>
    <mergeCell ref="E21:F21"/>
    <mergeCell ref="E22:F22"/>
    <mergeCell ref="E16:F16"/>
    <mergeCell ref="G15:H15"/>
    <mergeCell ref="G16:H16"/>
    <mergeCell ref="E11:F11"/>
    <mergeCell ref="E12:F12"/>
    <mergeCell ref="E13:F13"/>
    <mergeCell ref="E14:F14"/>
    <mergeCell ref="E15:F15"/>
    <mergeCell ref="C17:AI17"/>
    <mergeCell ref="E20:F20"/>
    <mergeCell ref="C10:AI10"/>
    <mergeCell ref="G11:H11"/>
    <mergeCell ref="G12:H12"/>
    <mergeCell ref="G13:H13"/>
    <mergeCell ref="G14:H14"/>
    <mergeCell ref="A8:A9"/>
    <mergeCell ref="B8:B9"/>
    <mergeCell ref="C8:C9"/>
    <mergeCell ref="A2:J2"/>
    <mergeCell ref="D8:D9"/>
    <mergeCell ref="E8:F9"/>
    <mergeCell ref="A3:F3"/>
    <mergeCell ref="A5:F5"/>
    <mergeCell ref="G8:H9"/>
    <mergeCell ref="CB8:CB9"/>
    <mergeCell ref="X8:AA8"/>
    <mergeCell ref="AB8:AI8"/>
    <mergeCell ref="I8:I9"/>
    <mergeCell ref="J8:J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8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1847"/>
  <sheetViews>
    <sheetView workbookViewId="0">
      <selection activeCell="Z31" sqref="Z31"/>
    </sheetView>
  </sheetViews>
  <sheetFormatPr defaultRowHeight="15.75"/>
  <cols>
    <col min="1" max="1" width="6.7109375" style="1" customWidth="1"/>
    <col min="2" max="2" width="49.285156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9.7109375" style="1" customWidth="1"/>
    <col min="10" max="10" width="10.425781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79" width="0" style="1" hidden="1" customWidth="1"/>
    <col min="80" max="80" width="0.7109375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ht="20.25" customHeight="1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CC2" s="1"/>
    </row>
    <row r="3" spans="1:81" s="4" customFormat="1" ht="18.75">
      <c r="A3" s="79" t="s">
        <v>139</v>
      </c>
      <c r="B3" s="79"/>
      <c r="C3" s="79"/>
      <c r="D3" s="79"/>
      <c r="E3" s="79"/>
      <c r="F3" s="79"/>
      <c r="G3" s="29"/>
      <c r="H3" s="29"/>
      <c r="I3" s="5"/>
      <c r="J3" s="5"/>
    </row>
    <row r="4" spans="1:81" ht="18.75" hidden="1">
      <c r="A4" s="28"/>
      <c r="B4" s="28"/>
      <c r="C4" s="28"/>
      <c r="D4" s="28"/>
      <c r="E4" s="28"/>
      <c r="F4" s="28"/>
      <c r="G4" s="28"/>
      <c r="H4" s="28"/>
      <c r="CC4" s="1"/>
    </row>
    <row r="5" spans="1:81" ht="18.75">
      <c r="A5" s="80" t="s">
        <v>102</v>
      </c>
      <c r="B5" s="80"/>
      <c r="C5" s="80"/>
      <c r="D5" s="80"/>
      <c r="E5" s="80"/>
      <c r="F5" s="80"/>
      <c r="G5" s="80"/>
      <c r="H5" s="80"/>
      <c r="I5" s="2"/>
      <c r="J5" s="2"/>
      <c r="CC5" s="1"/>
    </row>
    <row r="6" spans="1:81" ht="7.5" customHeight="1">
      <c r="CC6" s="1"/>
    </row>
    <row r="7" spans="1:81" hidden="1">
      <c r="CC7" s="1"/>
    </row>
    <row r="8" spans="1:81" s="3" customFormat="1" ht="14.25" customHeight="1">
      <c r="A8" s="73" t="s">
        <v>70</v>
      </c>
      <c r="B8" s="69" t="s">
        <v>0</v>
      </c>
      <c r="C8" s="69" t="s">
        <v>165</v>
      </c>
      <c r="D8" s="76" t="s">
        <v>90</v>
      </c>
      <c r="E8" s="71" t="s">
        <v>1</v>
      </c>
      <c r="F8" s="73"/>
      <c r="G8" s="71" t="s">
        <v>5</v>
      </c>
      <c r="H8" s="73"/>
      <c r="I8" s="69" t="s">
        <v>4</v>
      </c>
      <c r="J8" s="71" t="s">
        <v>2</v>
      </c>
      <c r="K8" s="3" t="s">
        <v>6</v>
      </c>
      <c r="L8" s="3" t="s">
        <v>7</v>
      </c>
      <c r="M8" s="3" t="s">
        <v>68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86" t="s">
        <v>69</v>
      </c>
      <c r="Y8" s="86"/>
      <c r="Z8" s="86"/>
      <c r="AA8" s="86"/>
      <c r="AB8" s="68" t="s">
        <v>71</v>
      </c>
      <c r="AC8" s="68"/>
      <c r="AD8" s="68"/>
      <c r="AE8" s="68"/>
      <c r="AF8" s="68"/>
      <c r="AG8" s="68"/>
      <c r="AH8" s="68"/>
      <c r="AI8" s="68"/>
      <c r="AJ8" s="68"/>
      <c r="AK8" s="3" t="s">
        <v>25</v>
      </c>
      <c r="AL8" s="3" t="s">
        <v>26</v>
      </c>
      <c r="AM8" s="3" t="s">
        <v>27</v>
      </c>
      <c r="AN8" s="3" t="s">
        <v>28</v>
      </c>
      <c r="AO8" s="3" t="s">
        <v>29</v>
      </c>
      <c r="AP8" s="3" t="s">
        <v>30</v>
      </c>
      <c r="AQ8" s="3" t="s">
        <v>31</v>
      </c>
      <c r="AR8" s="3" t="s">
        <v>32</v>
      </c>
      <c r="AS8" s="3" t="s">
        <v>33</v>
      </c>
      <c r="AT8" s="3" t="s">
        <v>34</v>
      </c>
      <c r="AU8" s="3" t="s">
        <v>35</v>
      </c>
      <c r="AV8" s="3" t="s">
        <v>36</v>
      </c>
      <c r="AW8" s="3" t="s">
        <v>37</v>
      </c>
      <c r="AX8" s="3" t="s">
        <v>38</v>
      </c>
      <c r="AY8" s="3" t="s">
        <v>39</v>
      </c>
      <c r="AZ8" s="3" t="s">
        <v>40</v>
      </c>
      <c r="BA8" s="3" t="s">
        <v>41</v>
      </c>
      <c r="BB8" s="3" t="s">
        <v>42</v>
      </c>
      <c r="BC8" s="3" t="s">
        <v>43</v>
      </c>
      <c r="BD8" s="3" t="s">
        <v>44</v>
      </c>
      <c r="BE8" s="3" t="s">
        <v>45</v>
      </c>
      <c r="BF8" s="3" t="s">
        <v>46</v>
      </c>
      <c r="BG8" s="3" t="s">
        <v>47</v>
      </c>
      <c r="BH8" s="3" t="s">
        <v>48</v>
      </c>
      <c r="BI8" s="3" t="s">
        <v>49</v>
      </c>
      <c r="BJ8" s="3" t="s">
        <v>50</v>
      </c>
      <c r="BK8" s="3" t="s">
        <v>51</v>
      </c>
      <c r="BL8" s="3" t="s">
        <v>52</v>
      </c>
      <c r="BM8" s="3" t="s">
        <v>53</v>
      </c>
      <c r="BN8" s="3" t="s">
        <v>54</v>
      </c>
      <c r="BO8" s="3" t="s">
        <v>55</v>
      </c>
      <c r="BP8" s="3" t="s">
        <v>56</v>
      </c>
      <c r="BQ8" s="3" t="s">
        <v>57</v>
      </c>
      <c r="BR8" s="3" t="s">
        <v>58</v>
      </c>
      <c r="BS8" s="3" t="s">
        <v>59</v>
      </c>
      <c r="BT8" s="3" t="s">
        <v>60</v>
      </c>
      <c r="BU8" s="3" t="s">
        <v>61</v>
      </c>
      <c r="BV8" s="3" t="s">
        <v>62</v>
      </c>
      <c r="BW8" s="3" t="s">
        <v>63</v>
      </c>
      <c r="BX8" s="3" t="s">
        <v>64</v>
      </c>
      <c r="BY8" s="3" t="s">
        <v>65</v>
      </c>
      <c r="BZ8" s="3" t="s">
        <v>66</v>
      </c>
      <c r="CA8" s="3" t="s">
        <v>67</v>
      </c>
      <c r="CB8" s="8"/>
      <c r="CC8" s="67"/>
    </row>
    <row r="9" spans="1:81" s="3" customFormat="1" ht="15.75" customHeight="1">
      <c r="A9" s="74"/>
      <c r="B9" s="69"/>
      <c r="C9" s="70"/>
      <c r="D9" s="77"/>
      <c r="E9" s="72"/>
      <c r="F9" s="78"/>
      <c r="G9" s="72"/>
      <c r="H9" s="78"/>
      <c r="I9" s="70"/>
      <c r="J9" s="72"/>
      <c r="X9" s="23" t="s">
        <v>18</v>
      </c>
      <c r="Y9" s="23" t="s">
        <v>19</v>
      </c>
      <c r="Z9" s="23" t="s">
        <v>20</v>
      </c>
      <c r="AA9" s="23" t="s">
        <v>21</v>
      </c>
      <c r="AB9" s="20" t="s">
        <v>72</v>
      </c>
      <c r="AC9" s="20" t="s">
        <v>22</v>
      </c>
      <c r="AD9" s="20" t="s">
        <v>73</v>
      </c>
      <c r="AE9" s="20" t="s">
        <v>74</v>
      </c>
      <c r="AF9" s="20" t="s">
        <v>75</v>
      </c>
      <c r="AG9" s="20" t="s">
        <v>23</v>
      </c>
      <c r="AH9" s="20" t="s">
        <v>24</v>
      </c>
      <c r="AI9" s="20" t="s">
        <v>94</v>
      </c>
      <c r="AJ9" s="20" t="s">
        <v>76</v>
      </c>
      <c r="CB9" s="8"/>
      <c r="CC9" s="67"/>
    </row>
    <row r="10" spans="1:81" s="3" customFormat="1">
      <c r="A10" s="1"/>
      <c r="B10" s="59" t="s">
        <v>77</v>
      </c>
      <c r="C10" s="109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2"/>
      <c r="CC10" s="19"/>
    </row>
    <row r="11" spans="1:81" s="3" customFormat="1">
      <c r="A11" s="25" t="str">
        <f>"8/4"</f>
        <v>8/4</v>
      </c>
      <c r="B11" s="11" t="s">
        <v>136</v>
      </c>
      <c r="C11" s="17">
        <v>250</v>
      </c>
      <c r="D11" s="13">
        <v>0</v>
      </c>
      <c r="E11" s="82">
        <v>7.98</v>
      </c>
      <c r="F11" s="82"/>
      <c r="G11" s="82">
        <v>9.26</v>
      </c>
      <c r="H11" s="82"/>
      <c r="I11" s="21">
        <v>34</v>
      </c>
      <c r="J11" s="21">
        <v>252.09</v>
      </c>
      <c r="K11" s="13">
        <v>0</v>
      </c>
      <c r="L11" s="13">
        <v>0</v>
      </c>
      <c r="M11" s="13">
        <v>0</v>
      </c>
      <c r="N11" s="13">
        <v>0</v>
      </c>
      <c r="O11" s="13">
        <v>7.51</v>
      </c>
      <c r="P11" s="13">
        <v>19.690000000000001</v>
      </c>
      <c r="Q11" s="13">
        <v>1.97</v>
      </c>
      <c r="R11" s="13">
        <v>0</v>
      </c>
      <c r="S11" s="13">
        <v>0</v>
      </c>
      <c r="T11" s="13">
        <v>0.08</v>
      </c>
      <c r="U11" s="13">
        <v>2.04</v>
      </c>
      <c r="V11" s="13">
        <v>377.67</v>
      </c>
      <c r="W11" s="13">
        <v>434.1</v>
      </c>
      <c r="X11" s="20">
        <v>171.59</v>
      </c>
      <c r="Y11" s="20">
        <v>91.15</v>
      </c>
      <c r="Z11" s="20">
        <v>241.62</v>
      </c>
      <c r="AA11" s="20">
        <v>2.09</v>
      </c>
      <c r="AB11" s="20">
        <v>0</v>
      </c>
      <c r="AC11" s="20">
        <v>0</v>
      </c>
      <c r="AD11" s="20">
        <v>0</v>
      </c>
      <c r="AE11" s="20">
        <v>0</v>
      </c>
      <c r="AF11" s="20">
        <v>0.2</v>
      </c>
      <c r="AG11" s="20">
        <v>0.15</v>
      </c>
      <c r="AH11" s="20">
        <v>0.68</v>
      </c>
      <c r="AI11" s="20">
        <v>0</v>
      </c>
      <c r="AJ11" s="20">
        <v>8.0299999999999994</v>
      </c>
      <c r="AK11" s="3">
        <v>0</v>
      </c>
      <c r="AL11" s="3">
        <v>0</v>
      </c>
      <c r="AM11" s="3">
        <v>0</v>
      </c>
      <c r="AN11" s="3">
        <v>1193.57</v>
      </c>
      <c r="AO11" s="3">
        <v>516.02</v>
      </c>
      <c r="AP11" s="3">
        <v>410.09</v>
      </c>
      <c r="AQ11" s="3">
        <v>539.95000000000005</v>
      </c>
      <c r="AR11" s="3">
        <v>169.69</v>
      </c>
      <c r="AS11" s="3">
        <v>944.96</v>
      </c>
      <c r="AT11" s="3">
        <v>747.51</v>
      </c>
      <c r="AU11" s="3">
        <v>1979.04</v>
      </c>
      <c r="AV11" s="3">
        <v>1861.91</v>
      </c>
      <c r="AW11" s="3">
        <v>456.91</v>
      </c>
      <c r="AX11" s="3">
        <v>1160.1600000000001</v>
      </c>
      <c r="AY11" s="3">
        <v>3882.05</v>
      </c>
      <c r="AZ11" s="3">
        <v>94.9</v>
      </c>
      <c r="BA11" s="3">
        <v>1006.82</v>
      </c>
      <c r="BB11" s="3">
        <v>814.11</v>
      </c>
      <c r="BC11" s="3">
        <v>577.07000000000005</v>
      </c>
      <c r="BD11" s="3">
        <v>273.77999999999997</v>
      </c>
      <c r="BE11" s="3">
        <v>0.84</v>
      </c>
      <c r="BF11" s="3">
        <v>1.1599999999999999</v>
      </c>
      <c r="BG11" s="3">
        <v>0.88</v>
      </c>
      <c r="BH11" s="3">
        <v>2.15</v>
      </c>
      <c r="BI11" s="3">
        <v>0.08</v>
      </c>
      <c r="BJ11" s="3">
        <v>0.6</v>
      </c>
      <c r="BK11" s="3">
        <v>0.06</v>
      </c>
      <c r="BL11" s="3">
        <v>4</v>
      </c>
      <c r="BM11" s="3">
        <v>0.03</v>
      </c>
      <c r="BN11" s="3">
        <v>1.1200000000000001</v>
      </c>
      <c r="BO11" s="3">
        <v>0.65</v>
      </c>
      <c r="BP11" s="3">
        <v>0.51</v>
      </c>
      <c r="BQ11" s="3">
        <v>0</v>
      </c>
      <c r="BR11" s="3">
        <v>1.1100000000000001</v>
      </c>
      <c r="BS11" s="3">
        <v>0.32</v>
      </c>
      <c r="BT11" s="3">
        <v>27.17</v>
      </c>
      <c r="BU11" s="3">
        <v>0</v>
      </c>
      <c r="BV11" s="3">
        <v>0</v>
      </c>
      <c r="BW11" s="3">
        <v>10.92</v>
      </c>
      <c r="BX11" s="3">
        <v>0.28000000000000003</v>
      </c>
      <c r="BY11" s="3">
        <v>7.0000000000000007E-2</v>
      </c>
      <c r="BZ11" s="3">
        <v>0</v>
      </c>
      <c r="CA11" s="3">
        <v>0</v>
      </c>
      <c r="CB11" s="3">
        <v>0</v>
      </c>
      <c r="CC11" s="19"/>
    </row>
    <row r="12" spans="1:81" s="3" customFormat="1">
      <c r="A12" s="25" t="str">
        <f>"1/6"</f>
        <v>1/6</v>
      </c>
      <c r="B12" s="11" t="s">
        <v>78</v>
      </c>
      <c r="C12" s="17">
        <v>40</v>
      </c>
      <c r="D12" s="13">
        <v>0</v>
      </c>
      <c r="E12" s="82">
        <v>5.08</v>
      </c>
      <c r="F12" s="82"/>
      <c r="G12" s="82">
        <v>4.5999999999999996</v>
      </c>
      <c r="H12" s="82"/>
      <c r="I12" s="21">
        <v>0.28000000000000003</v>
      </c>
      <c r="J12" s="21">
        <v>62.78</v>
      </c>
      <c r="K12" s="13">
        <v>0</v>
      </c>
      <c r="L12" s="13">
        <v>0</v>
      </c>
      <c r="M12" s="13">
        <v>0</v>
      </c>
      <c r="N12" s="13">
        <v>0</v>
      </c>
      <c r="O12" s="13">
        <v>0.28000000000000003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0.4</v>
      </c>
      <c r="V12" s="13">
        <v>53.6</v>
      </c>
      <c r="W12" s="13">
        <v>56</v>
      </c>
      <c r="X12" s="20">
        <v>22</v>
      </c>
      <c r="Y12" s="20">
        <v>4.8</v>
      </c>
      <c r="Z12" s="20">
        <v>76.8</v>
      </c>
      <c r="AA12" s="20">
        <v>1</v>
      </c>
      <c r="AB12" s="20">
        <v>0</v>
      </c>
      <c r="AC12" s="20">
        <v>0</v>
      </c>
      <c r="AD12" s="20">
        <v>0</v>
      </c>
      <c r="AE12" s="20">
        <v>0</v>
      </c>
      <c r="AF12" s="20">
        <v>0.03</v>
      </c>
      <c r="AG12" s="20">
        <v>0.18</v>
      </c>
      <c r="AH12" s="20">
        <v>0.08</v>
      </c>
      <c r="AI12" s="20">
        <v>0</v>
      </c>
      <c r="AJ12" s="20">
        <v>0</v>
      </c>
      <c r="AK12" s="3">
        <v>0</v>
      </c>
      <c r="AL12" s="3">
        <v>0</v>
      </c>
      <c r="AM12" s="3">
        <v>0</v>
      </c>
      <c r="AN12" s="3">
        <v>432.4</v>
      </c>
      <c r="AO12" s="3">
        <v>361.2</v>
      </c>
      <c r="AP12" s="3">
        <v>169.6</v>
      </c>
      <c r="AQ12" s="3">
        <v>244</v>
      </c>
      <c r="AR12" s="3">
        <v>81.599999999999994</v>
      </c>
      <c r="AS12" s="3">
        <v>260.8</v>
      </c>
      <c r="AT12" s="3">
        <v>284</v>
      </c>
      <c r="AU12" s="3">
        <v>314.8</v>
      </c>
      <c r="AV12" s="3">
        <v>491.6</v>
      </c>
      <c r="AW12" s="3">
        <v>136</v>
      </c>
      <c r="AX12" s="3">
        <v>166.4</v>
      </c>
      <c r="AY12" s="3">
        <v>709.2</v>
      </c>
      <c r="AZ12" s="3">
        <v>5.6</v>
      </c>
      <c r="BA12" s="3">
        <v>158.4</v>
      </c>
      <c r="BB12" s="3">
        <v>371.2</v>
      </c>
      <c r="BC12" s="3">
        <v>190.4</v>
      </c>
      <c r="BD12" s="3">
        <v>117.2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0.01</v>
      </c>
      <c r="BK12" s="3">
        <v>0.08</v>
      </c>
      <c r="BL12" s="3">
        <v>0.02</v>
      </c>
      <c r="BM12" s="3">
        <v>0.04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0.03</v>
      </c>
      <c r="BT12" s="3">
        <v>0.01</v>
      </c>
      <c r="BU12" s="3">
        <v>0</v>
      </c>
      <c r="BV12" s="3">
        <v>0</v>
      </c>
      <c r="BW12" s="3">
        <v>0.2</v>
      </c>
      <c r="BX12" s="3">
        <v>0.01</v>
      </c>
      <c r="BY12" s="3">
        <v>0</v>
      </c>
      <c r="BZ12" s="3">
        <v>0</v>
      </c>
      <c r="CA12" s="3">
        <v>0</v>
      </c>
      <c r="CB12" s="3">
        <v>0</v>
      </c>
      <c r="CC12" s="19"/>
    </row>
    <row r="13" spans="1:81" s="3" customFormat="1">
      <c r="A13" s="25" t="str">
        <f>"12/10"</f>
        <v>12/10</v>
      </c>
      <c r="B13" s="11" t="s">
        <v>96</v>
      </c>
      <c r="C13" s="24" t="str">
        <f>"200"</f>
        <v>200</v>
      </c>
      <c r="D13" s="13">
        <v>0</v>
      </c>
      <c r="E13" s="82">
        <v>1.4</v>
      </c>
      <c r="F13" s="82"/>
      <c r="G13" s="82">
        <v>1.42</v>
      </c>
      <c r="H13" s="82"/>
      <c r="I13" s="21">
        <v>11.23</v>
      </c>
      <c r="J13" s="21">
        <v>61.17</v>
      </c>
      <c r="K13" s="13">
        <v>0</v>
      </c>
      <c r="L13" s="13">
        <v>0</v>
      </c>
      <c r="M13" s="13">
        <v>0</v>
      </c>
      <c r="N13" s="13">
        <v>0</v>
      </c>
      <c r="O13" s="13">
        <v>11.23</v>
      </c>
      <c r="P13" s="13">
        <v>0</v>
      </c>
      <c r="Q13" s="13">
        <v>0.02</v>
      </c>
      <c r="R13" s="13">
        <v>0</v>
      </c>
      <c r="S13" s="13">
        <v>0</v>
      </c>
      <c r="T13" s="13">
        <v>0.05</v>
      </c>
      <c r="U13" s="13">
        <v>0.37</v>
      </c>
      <c r="V13" s="13">
        <v>55.24</v>
      </c>
      <c r="W13" s="13">
        <v>402.84</v>
      </c>
      <c r="X13" s="20">
        <v>101.93</v>
      </c>
      <c r="Y13" s="20">
        <v>40.049999999999997</v>
      </c>
      <c r="Z13" s="20">
        <v>78.58</v>
      </c>
      <c r="AA13" s="20">
        <v>0.72</v>
      </c>
      <c r="AB13" s="20">
        <v>0</v>
      </c>
      <c r="AC13" s="20">
        <v>0</v>
      </c>
      <c r="AD13" s="20">
        <v>0</v>
      </c>
      <c r="AE13" s="20">
        <v>0</v>
      </c>
      <c r="AF13" s="20">
        <v>0.05</v>
      </c>
      <c r="AG13" s="20">
        <v>0.1</v>
      </c>
      <c r="AH13" s="20">
        <v>0.53</v>
      </c>
      <c r="AI13" s="20">
        <v>0</v>
      </c>
      <c r="AJ13" s="20">
        <v>9.26</v>
      </c>
      <c r="AK13" s="3">
        <v>0</v>
      </c>
      <c r="AL13" s="3">
        <v>0</v>
      </c>
      <c r="AM13" s="3">
        <v>0</v>
      </c>
      <c r="AN13" s="3">
        <v>625.45000000000005</v>
      </c>
      <c r="AO13" s="3">
        <v>250.83</v>
      </c>
      <c r="AP13" s="3">
        <v>241.06</v>
      </c>
      <c r="AQ13" s="3">
        <v>302.45</v>
      </c>
      <c r="AR13" s="3">
        <v>66.540000000000006</v>
      </c>
      <c r="AS13" s="3">
        <v>491.22</v>
      </c>
      <c r="AT13" s="3">
        <v>387.16</v>
      </c>
      <c r="AU13" s="3">
        <v>1152.98</v>
      </c>
      <c r="AV13" s="3">
        <v>1034.03</v>
      </c>
      <c r="AW13" s="3">
        <v>243.07</v>
      </c>
      <c r="AX13" s="3">
        <v>516.75</v>
      </c>
      <c r="AY13" s="3">
        <v>2104.56</v>
      </c>
      <c r="AZ13" s="3">
        <v>6.15</v>
      </c>
      <c r="BA13" s="3">
        <v>577.52</v>
      </c>
      <c r="BB13" s="3">
        <v>458.84</v>
      </c>
      <c r="BC13" s="3">
        <v>277.38</v>
      </c>
      <c r="BD13" s="3">
        <v>125.08</v>
      </c>
      <c r="BE13" s="3">
        <v>0.44</v>
      </c>
      <c r="BF13" s="3">
        <v>0.69</v>
      </c>
      <c r="BG13" s="3">
        <v>0.53</v>
      </c>
      <c r="BH13" s="3">
        <v>1.3</v>
      </c>
      <c r="BI13" s="3">
        <v>0</v>
      </c>
      <c r="BJ13" s="3">
        <v>0.13</v>
      </c>
      <c r="BK13" s="3">
        <v>0</v>
      </c>
      <c r="BL13" s="3">
        <v>1.65</v>
      </c>
      <c r="BM13" s="3">
        <v>0</v>
      </c>
      <c r="BN13" s="3">
        <v>0.49</v>
      </c>
      <c r="BO13" s="3">
        <v>0.4</v>
      </c>
      <c r="BP13" s="3">
        <v>0.31</v>
      </c>
      <c r="BQ13" s="3">
        <v>0</v>
      </c>
      <c r="BR13" s="3">
        <v>0.65</v>
      </c>
      <c r="BS13" s="3">
        <v>0.14000000000000001</v>
      </c>
      <c r="BT13" s="3">
        <v>16.07</v>
      </c>
      <c r="BU13" s="3">
        <v>0</v>
      </c>
      <c r="BV13" s="3">
        <v>0</v>
      </c>
      <c r="BW13" s="3">
        <v>6.36</v>
      </c>
      <c r="BX13" s="3">
        <v>0.21</v>
      </c>
      <c r="BY13" s="3">
        <v>0.04</v>
      </c>
      <c r="BZ13" s="3">
        <v>0</v>
      </c>
      <c r="CA13" s="3">
        <v>0</v>
      </c>
      <c r="CB13" s="3">
        <v>0</v>
      </c>
      <c r="CC13" s="19"/>
    </row>
    <row r="14" spans="1:81" s="3" customFormat="1">
      <c r="A14" s="18">
        <v>0.61538461538461542</v>
      </c>
      <c r="B14" s="11" t="s">
        <v>79</v>
      </c>
      <c r="C14" s="17">
        <v>36</v>
      </c>
      <c r="D14" s="13">
        <v>0</v>
      </c>
      <c r="E14" s="82">
        <v>2.38</v>
      </c>
      <c r="F14" s="82"/>
      <c r="G14" s="82">
        <v>0.23</v>
      </c>
      <c r="H14" s="82"/>
      <c r="I14" s="21">
        <v>16.82</v>
      </c>
      <c r="J14" s="21">
        <v>80.78</v>
      </c>
      <c r="K14" s="13">
        <v>0</v>
      </c>
      <c r="L14" s="13">
        <v>0</v>
      </c>
      <c r="M14" s="13">
        <v>0</v>
      </c>
      <c r="N14" s="13">
        <v>0</v>
      </c>
      <c r="O14" s="13">
        <v>0.28000000000000003</v>
      </c>
      <c r="P14" s="13">
        <v>11.4</v>
      </c>
      <c r="Q14" s="13">
        <v>0.05</v>
      </c>
      <c r="R14" s="13">
        <v>0</v>
      </c>
      <c r="S14" s="13">
        <v>0</v>
      </c>
      <c r="T14" s="13">
        <v>0.08</v>
      </c>
      <c r="U14" s="13">
        <v>0.45</v>
      </c>
      <c r="V14" s="13">
        <v>61.43</v>
      </c>
      <c r="W14" s="13">
        <v>20.62</v>
      </c>
      <c r="X14" s="20">
        <v>5.39</v>
      </c>
      <c r="Y14" s="20">
        <v>7.96</v>
      </c>
      <c r="Z14" s="20">
        <v>20.98</v>
      </c>
      <c r="AA14" s="20">
        <v>0.56000000000000005</v>
      </c>
      <c r="AB14" s="20">
        <v>0</v>
      </c>
      <c r="AC14" s="20">
        <v>0</v>
      </c>
      <c r="AD14" s="20">
        <v>0</v>
      </c>
      <c r="AE14" s="20">
        <v>0</v>
      </c>
      <c r="AF14" s="20">
        <v>0.04</v>
      </c>
      <c r="AG14" s="20">
        <v>0.01</v>
      </c>
      <c r="AH14" s="20">
        <v>0.34</v>
      </c>
      <c r="AI14" s="20">
        <v>0</v>
      </c>
      <c r="AJ14" s="20">
        <v>0</v>
      </c>
      <c r="AK14" s="3">
        <v>0</v>
      </c>
      <c r="AL14" s="3">
        <v>0</v>
      </c>
      <c r="AM14" s="3">
        <v>0</v>
      </c>
      <c r="AN14" s="3">
        <v>127.24</v>
      </c>
      <c r="AO14" s="3">
        <v>42.2</v>
      </c>
      <c r="AP14" s="3">
        <v>25.01</v>
      </c>
      <c r="AQ14" s="3">
        <v>50.03</v>
      </c>
      <c r="AR14" s="3">
        <v>18.920000000000002</v>
      </c>
      <c r="AS14" s="3">
        <v>90.48</v>
      </c>
      <c r="AT14" s="3">
        <v>56.12</v>
      </c>
      <c r="AU14" s="3">
        <v>78.3</v>
      </c>
      <c r="AV14" s="3">
        <v>64.599999999999994</v>
      </c>
      <c r="AW14" s="3">
        <v>33.93</v>
      </c>
      <c r="AX14" s="3">
        <v>60.03</v>
      </c>
      <c r="AY14" s="3">
        <v>501.99</v>
      </c>
      <c r="AZ14" s="3">
        <v>58.73</v>
      </c>
      <c r="BA14" s="3">
        <v>163.56</v>
      </c>
      <c r="BB14" s="3">
        <v>71.12</v>
      </c>
      <c r="BC14" s="3">
        <v>47.2</v>
      </c>
      <c r="BD14" s="3">
        <v>37.409999999999997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0.03</v>
      </c>
      <c r="BL14" s="3">
        <v>0.02</v>
      </c>
      <c r="BM14" s="3">
        <v>0.02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0.02</v>
      </c>
      <c r="BU14" s="3">
        <v>0</v>
      </c>
      <c r="BV14" s="3">
        <v>0</v>
      </c>
      <c r="BW14" s="3">
        <v>7.0000000000000007E-2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19"/>
    </row>
    <row r="15" spans="1:81" s="3" customFormat="1">
      <c r="A15" s="11"/>
      <c r="B15" s="11" t="s">
        <v>80</v>
      </c>
      <c r="C15" s="24" t="str">
        <f>"100"</f>
        <v>100</v>
      </c>
      <c r="D15" s="13">
        <v>0</v>
      </c>
      <c r="E15" s="82">
        <v>0.4</v>
      </c>
      <c r="F15" s="82"/>
      <c r="G15" s="82">
        <v>0.4</v>
      </c>
      <c r="H15" s="82"/>
      <c r="I15" s="21">
        <v>9.8000000000000007</v>
      </c>
      <c r="J15" s="21">
        <v>45.08</v>
      </c>
      <c r="K15" s="13">
        <v>0</v>
      </c>
      <c r="L15" s="13">
        <v>0</v>
      </c>
      <c r="M15" s="13">
        <v>0</v>
      </c>
      <c r="N15" s="13">
        <v>0</v>
      </c>
      <c r="O15" s="13">
        <v>9</v>
      </c>
      <c r="P15" s="13">
        <v>0.8</v>
      </c>
      <c r="Q15" s="13">
        <v>1.8</v>
      </c>
      <c r="R15" s="13">
        <v>0</v>
      </c>
      <c r="S15" s="13">
        <v>0</v>
      </c>
      <c r="T15" s="13">
        <v>0.8</v>
      </c>
      <c r="U15" s="13">
        <v>0.5</v>
      </c>
      <c r="V15" s="13">
        <v>26</v>
      </c>
      <c r="W15" s="13">
        <v>278</v>
      </c>
      <c r="X15" s="20">
        <v>16</v>
      </c>
      <c r="Y15" s="20">
        <v>9</v>
      </c>
      <c r="Z15" s="20">
        <v>11</v>
      </c>
      <c r="AA15" s="20">
        <v>2.2000000000000002</v>
      </c>
      <c r="AB15" s="20">
        <v>0</v>
      </c>
      <c r="AC15" s="20">
        <v>0</v>
      </c>
      <c r="AD15" s="20">
        <v>0</v>
      </c>
      <c r="AE15" s="20">
        <v>0</v>
      </c>
      <c r="AF15" s="20">
        <v>0.03</v>
      </c>
      <c r="AG15" s="20">
        <v>0.02</v>
      </c>
      <c r="AH15" s="20">
        <v>0.3</v>
      </c>
      <c r="AI15" s="20">
        <v>0</v>
      </c>
      <c r="AJ15" s="20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19"/>
    </row>
    <row r="16" spans="1:81" s="3" customFormat="1">
      <c r="A16" s="11"/>
      <c r="B16" s="15" t="s">
        <v>81</v>
      </c>
      <c r="C16" s="24"/>
      <c r="D16" s="13">
        <v>0</v>
      </c>
      <c r="E16" s="82">
        <f>SUM(E11:F15)</f>
        <v>17.239999999999998</v>
      </c>
      <c r="F16" s="82"/>
      <c r="G16" s="82">
        <f>SUM(G11:H15)</f>
        <v>15.91</v>
      </c>
      <c r="H16" s="82"/>
      <c r="I16" s="21">
        <f>SUM(I11:I15)</f>
        <v>72.13000000000001</v>
      </c>
      <c r="J16" s="21">
        <f>SUM(J11:J15)</f>
        <v>501.90000000000003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0">
        <f>SUM(X11:X15)</f>
        <v>316.90999999999997</v>
      </c>
      <c r="Y16" s="20">
        <f>SUM(Y11:Y15)</f>
        <v>152.96</v>
      </c>
      <c r="Z16" s="20">
        <f>SUM(Z11:Z15)</f>
        <v>428.98</v>
      </c>
      <c r="AA16" s="20">
        <f>SUM(AA11:AA15)</f>
        <v>6.5699999999999994</v>
      </c>
      <c r="AB16" s="20">
        <f>SUM(AB11:AB15)</f>
        <v>0</v>
      </c>
      <c r="AC16" s="20"/>
      <c r="AD16" s="20">
        <f>SUM(AD11:AD15)</f>
        <v>0</v>
      </c>
      <c r="AE16" s="20">
        <f>SUM(AE11:AE15)</f>
        <v>0</v>
      </c>
      <c r="AF16" s="20">
        <f>SUM(AF11:AF15)</f>
        <v>0.35</v>
      </c>
      <c r="AG16" s="20"/>
      <c r="AH16" s="20"/>
      <c r="AI16" s="20"/>
      <c r="AJ16" s="20">
        <f>SUM(AJ11:AJ15)</f>
        <v>27.29</v>
      </c>
      <c r="AK16" s="3">
        <v>0</v>
      </c>
      <c r="AL16" s="3">
        <v>0</v>
      </c>
      <c r="AM16" s="3">
        <v>0</v>
      </c>
      <c r="AN16" s="3">
        <v>2397.65</v>
      </c>
      <c r="AO16" s="3">
        <v>1188.25</v>
      </c>
      <c r="AP16" s="3">
        <v>848.76</v>
      </c>
      <c r="AQ16" s="3">
        <v>1147.43</v>
      </c>
      <c r="AR16" s="3">
        <v>339.76</v>
      </c>
      <c r="AS16" s="3">
        <v>1796.46</v>
      </c>
      <c r="AT16" s="3">
        <v>1491.79</v>
      </c>
      <c r="AU16" s="3">
        <v>3535.12</v>
      </c>
      <c r="AV16" s="3">
        <v>3530.14</v>
      </c>
      <c r="AW16" s="3">
        <v>876.91</v>
      </c>
      <c r="AX16" s="3">
        <v>1917.34</v>
      </c>
      <c r="AY16" s="3">
        <v>7239.8</v>
      </c>
      <c r="AZ16" s="3">
        <v>435.38</v>
      </c>
      <c r="BA16" s="3">
        <v>1919.29</v>
      </c>
      <c r="BB16" s="3">
        <v>1731.27</v>
      </c>
      <c r="BC16" s="3">
        <v>1098.04</v>
      </c>
      <c r="BD16" s="3">
        <v>558.47</v>
      </c>
      <c r="BE16" s="3">
        <v>1.28</v>
      </c>
      <c r="BF16" s="3">
        <v>1.85</v>
      </c>
      <c r="BG16" s="3">
        <v>1.4</v>
      </c>
      <c r="BH16" s="3">
        <v>3.45</v>
      </c>
      <c r="BI16" s="3">
        <v>0.08</v>
      </c>
      <c r="BJ16" s="3">
        <v>0.78</v>
      </c>
      <c r="BK16" s="3">
        <v>0.36</v>
      </c>
      <c r="BL16" s="3">
        <v>5.75</v>
      </c>
      <c r="BM16" s="3">
        <v>0.19</v>
      </c>
      <c r="BN16" s="3">
        <v>1.62</v>
      </c>
      <c r="BO16" s="3">
        <v>1.05</v>
      </c>
      <c r="BP16" s="3">
        <v>0.82</v>
      </c>
      <c r="BQ16" s="3">
        <v>0</v>
      </c>
      <c r="BR16" s="3">
        <v>1.75</v>
      </c>
      <c r="BS16" s="3">
        <v>0.56999999999999995</v>
      </c>
      <c r="BT16" s="3">
        <v>43.31</v>
      </c>
      <c r="BU16" s="3">
        <v>0</v>
      </c>
      <c r="BV16" s="3">
        <v>0</v>
      </c>
      <c r="BW16" s="3">
        <v>18.03</v>
      </c>
      <c r="BX16" s="3">
        <v>0.52</v>
      </c>
      <c r="BY16" s="3">
        <v>0.11</v>
      </c>
      <c r="BZ16" s="3">
        <v>0</v>
      </c>
      <c r="CA16" s="3">
        <v>0</v>
      </c>
      <c r="CB16" s="3">
        <v>0</v>
      </c>
      <c r="CC16" s="19"/>
    </row>
    <row r="17" spans="1:81" s="3" customFormat="1">
      <c r="A17" s="1"/>
      <c r="B17" s="61" t="s">
        <v>82</v>
      </c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8"/>
      <c r="CC17" s="19"/>
    </row>
    <row r="18" spans="1:81" s="3" customFormat="1">
      <c r="A18" s="25" t="str">
        <f>"15"</f>
        <v>15</v>
      </c>
      <c r="B18" s="11" t="s">
        <v>83</v>
      </c>
      <c r="C18" s="17">
        <v>100</v>
      </c>
      <c r="D18" s="13">
        <v>56</v>
      </c>
      <c r="E18" s="82">
        <v>1.1000000000000001</v>
      </c>
      <c r="F18" s="82"/>
      <c r="G18" s="82">
        <v>0.2</v>
      </c>
      <c r="H18" s="82"/>
      <c r="I18" s="21">
        <v>3.78</v>
      </c>
      <c r="J18" s="21">
        <v>23</v>
      </c>
      <c r="K18" s="13">
        <v>0</v>
      </c>
      <c r="L18" s="13">
        <v>0</v>
      </c>
      <c r="M18" s="13">
        <v>0</v>
      </c>
      <c r="N18" s="13">
        <v>0</v>
      </c>
      <c r="O18" s="13">
        <v>2.09</v>
      </c>
      <c r="P18" s="13">
        <v>0.18</v>
      </c>
      <c r="Q18" s="13">
        <v>0.84</v>
      </c>
      <c r="R18" s="13">
        <v>0</v>
      </c>
      <c r="S18" s="13">
        <v>0</v>
      </c>
      <c r="T18" s="13">
        <v>0.48</v>
      </c>
      <c r="U18" s="13">
        <v>0.74</v>
      </c>
      <c r="V18" s="13">
        <v>125.94</v>
      </c>
      <c r="W18" s="13">
        <v>173.03</v>
      </c>
      <c r="X18" s="20">
        <v>15.88</v>
      </c>
      <c r="Y18" s="20">
        <v>20</v>
      </c>
      <c r="Z18" s="20">
        <v>26.25</v>
      </c>
      <c r="AA18" s="20">
        <v>0.92</v>
      </c>
      <c r="AB18" s="20">
        <v>0</v>
      </c>
      <c r="AC18" s="20">
        <v>477.24</v>
      </c>
      <c r="AD18" s="20">
        <v>134.93</v>
      </c>
      <c r="AE18" s="20">
        <v>0.72</v>
      </c>
      <c r="AF18" s="20">
        <v>0.06</v>
      </c>
      <c r="AG18" s="20">
        <v>0.02</v>
      </c>
      <c r="AH18" s="20">
        <v>0.3</v>
      </c>
      <c r="AI18" s="20">
        <v>0.43</v>
      </c>
      <c r="AJ18" s="20">
        <v>24.85</v>
      </c>
      <c r="AK18" s="3">
        <v>0</v>
      </c>
      <c r="AL18" s="3">
        <v>0</v>
      </c>
      <c r="AM18" s="3">
        <v>0</v>
      </c>
      <c r="AN18" s="3">
        <v>21.52</v>
      </c>
      <c r="AO18" s="3">
        <v>23.91</v>
      </c>
      <c r="AP18" s="3">
        <v>4.18</v>
      </c>
      <c r="AQ18" s="3">
        <v>17.329999999999998</v>
      </c>
      <c r="AR18" s="3">
        <v>4.78</v>
      </c>
      <c r="AS18" s="3">
        <v>14.94</v>
      </c>
      <c r="AT18" s="3">
        <v>16.149999999999999</v>
      </c>
      <c r="AU18" s="3">
        <v>13.75</v>
      </c>
      <c r="AV18" s="3">
        <v>82.51</v>
      </c>
      <c r="AW18" s="3">
        <v>9.56</v>
      </c>
      <c r="AX18" s="3">
        <v>11.97</v>
      </c>
      <c r="AY18" s="3">
        <v>306.73</v>
      </c>
      <c r="AZ18" s="3">
        <v>161.61000000000001</v>
      </c>
      <c r="BA18" s="3">
        <v>11.37</v>
      </c>
      <c r="BB18" s="3">
        <v>15.55</v>
      </c>
      <c r="BC18" s="3">
        <v>14.93</v>
      </c>
      <c r="BD18" s="3">
        <v>3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0.01</v>
      </c>
      <c r="BK18" s="3">
        <v>0.11</v>
      </c>
      <c r="BL18" s="3">
        <v>0.02</v>
      </c>
      <c r="BM18" s="3">
        <v>0.06</v>
      </c>
      <c r="BN18" s="3">
        <v>0.01</v>
      </c>
      <c r="BO18" s="3">
        <v>0</v>
      </c>
      <c r="BP18" s="3">
        <v>0.42</v>
      </c>
      <c r="BQ18" s="3">
        <v>0.06</v>
      </c>
      <c r="BR18" s="3">
        <v>0</v>
      </c>
      <c r="BS18" s="3">
        <v>0</v>
      </c>
      <c r="BT18" s="3">
        <v>0.02</v>
      </c>
      <c r="BU18" s="3">
        <v>0</v>
      </c>
      <c r="BV18" s="3">
        <v>0.01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56</v>
      </c>
      <c r="CC18" s="19"/>
    </row>
    <row r="19" spans="1:81" s="3" customFormat="1">
      <c r="A19" s="25" t="str">
        <f>"18/2"</f>
        <v>18/2</v>
      </c>
      <c r="B19" s="11" t="s">
        <v>137</v>
      </c>
      <c r="C19" s="17">
        <v>250</v>
      </c>
      <c r="D19" s="13">
        <v>0</v>
      </c>
      <c r="E19" s="82">
        <v>2.1800000000000002</v>
      </c>
      <c r="F19" s="82"/>
      <c r="G19" s="82">
        <v>1.38</v>
      </c>
      <c r="H19" s="82"/>
      <c r="I19" s="21">
        <v>14.19</v>
      </c>
      <c r="J19" s="21">
        <v>79.28</v>
      </c>
      <c r="K19" s="13">
        <v>0</v>
      </c>
      <c r="L19" s="13">
        <v>0</v>
      </c>
      <c r="M19" s="13">
        <v>0</v>
      </c>
      <c r="N19" s="13">
        <v>0</v>
      </c>
      <c r="O19" s="13">
        <v>0.8</v>
      </c>
      <c r="P19" s="13">
        <v>10.55</v>
      </c>
      <c r="Q19" s="13">
        <v>0.82</v>
      </c>
      <c r="R19" s="13">
        <v>0</v>
      </c>
      <c r="S19" s="13">
        <v>0</v>
      </c>
      <c r="T19" s="13">
        <v>7.0000000000000007E-2</v>
      </c>
      <c r="U19" s="13">
        <v>1.41</v>
      </c>
      <c r="V19" s="13">
        <v>425.36</v>
      </c>
      <c r="W19" s="13">
        <v>563.57000000000005</v>
      </c>
      <c r="X19" s="20">
        <v>83.87</v>
      </c>
      <c r="Y19" s="20">
        <v>61.09</v>
      </c>
      <c r="Z19" s="20">
        <v>89.56</v>
      </c>
      <c r="AA19" s="20">
        <v>1.5</v>
      </c>
      <c r="AB19" s="20">
        <v>0</v>
      </c>
      <c r="AC19" s="20">
        <v>0</v>
      </c>
      <c r="AD19" s="20">
        <v>0</v>
      </c>
      <c r="AE19" s="20">
        <v>0</v>
      </c>
      <c r="AF19" s="20">
        <v>0.1</v>
      </c>
      <c r="AG19" s="20">
        <v>0.06</v>
      </c>
      <c r="AH19" s="20">
        <v>0.98</v>
      </c>
      <c r="AI19" s="20">
        <v>0</v>
      </c>
      <c r="AJ19" s="20">
        <v>16.45</v>
      </c>
      <c r="AK19" s="3">
        <v>0</v>
      </c>
      <c r="AL19" s="3">
        <v>0</v>
      </c>
      <c r="AM19" s="3">
        <v>0</v>
      </c>
      <c r="AN19" s="3">
        <v>121.55</v>
      </c>
      <c r="AO19" s="3">
        <v>65.88</v>
      </c>
      <c r="AP19" s="3">
        <v>36.33</v>
      </c>
      <c r="AQ19" s="3">
        <v>129.54</v>
      </c>
      <c r="AR19" s="3">
        <v>19.93</v>
      </c>
      <c r="AS19" s="3">
        <v>85.79</v>
      </c>
      <c r="AT19" s="3">
        <v>94.34</v>
      </c>
      <c r="AU19" s="3">
        <v>221.4</v>
      </c>
      <c r="AV19" s="3">
        <v>180.34</v>
      </c>
      <c r="AW19" s="3">
        <v>42.67</v>
      </c>
      <c r="AX19" s="3">
        <v>57.66</v>
      </c>
      <c r="AY19" s="3">
        <v>546.41999999999996</v>
      </c>
      <c r="AZ19" s="3">
        <v>1.6</v>
      </c>
      <c r="BA19" s="3">
        <v>282.22000000000003</v>
      </c>
      <c r="BB19" s="3">
        <v>180.44</v>
      </c>
      <c r="BC19" s="3">
        <v>52.42</v>
      </c>
      <c r="BD19" s="3">
        <v>50.58</v>
      </c>
      <c r="BE19" s="3">
        <v>0.03</v>
      </c>
      <c r="BF19" s="3">
        <v>0.02</v>
      </c>
      <c r="BG19" s="3">
        <v>0.01</v>
      </c>
      <c r="BH19" s="3">
        <v>0.02</v>
      </c>
      <c r="BI19" s="3">
        <v>0.03</v>
      </c>
      <c r="BJ19" s="3">
        <v>0.11</v>
      </c>
      <c r="BK19" s="3">
        <v>0.01</v>
      </c>
      <c r="BL19" s="3">
        <v>0.2</v>
      </c>
      <c r="BM19" s="3">
        <v>0</v>
      </c>
      <c r="BN19" s="3">
        <v>0.08</v>
      </c>
      <c r="BO19" s="3">
        <v>0.33</v>
      </c>
      <c r="BP19" s="3">
        <v>0.06</v>
      </c>
      <c r="BQ19" s="3">
        <v>0</v>
      </c>
      <c r="BR19" s="3">
        <v>0.02</v>
      </c>
      <c r="BS19" s="3">
        <v>0.03</v>
      </c>
      <c r="BT19" s="3">
        <v>0.39</v>
      </c>
      <c r="BU19" s="3">
        <v>0.01</v>
      </c>
      <c r="BV19" s="3">
        <v>0</v>
      </c>
      <c r="BW19" s="3">
        <v>0.7</v>
      </c>
      <c r="BX19" s="3">
        <v>0.09</v>
      </c>
      <c r="BY19" s="3">
        <v>0.01</v>
      </c>
      <c r="BZ19" s="3">
        <v>0</v>
      </c>
      <c r="CA19" s="3">
        <v>0</v>
      </c>
      <c r="CB19" s="3">
        <v>0</v>
      </c>
      <c r="CC19" s="19"/>
    </row>
    <row r="20" spans="1:81" s="3" customFormat="1">
      <c r="A20" s="25" t="str">
        <f>"4/9"</f>
        <v>4/9</v>
      </c>
      <c r="B20" s="11" t="s">
        <v>138</v>
      </c>
      <c r="C20" s="17">
        <v>250</v>
      </c>
      <c r="D20" s="13">
        <v>0</v>
      </c>
      <c r="E20" s="82">
        <v>23.92</v>
      </c>
      <c r="F20" s="82"/>
      <c r="G20" s="82">
        <v>21.82</v>
      </c>
      <c r="H20" s="82"/>
      <c r="I20" s="21">
        <v>41.18</v>
      </c>
      <c r="J20" s="21">
        <v>460.32</v>
      </c>
      <c r="K20" s="13">
        <v>0</v>
      </c>
      <c r="L20" s="13">
        <v>0</v>
      </c>
      <c r="M20" s="13">
        <v>0</v>
      </c>
      <c r="N20" s="13">
        <v>0</v>
      </c>
      <c r="O20" s="13">
        <v>1.91</v>
      </c>
      <c r="P20" s="13">
        <v>27.74</v>
      </c>
      <c r="Q20" s="13">
        <v>1.74</v>
      </c>
      <c r="R20" s="13">
        <v>0</v>
      </c>
      <c r="S20" s="13">
        <v>0</v>
      </c>
      <c r="T20" s="13">
        <v>0.06</v>
      </c>
      <c r="U20" s="13">
        <v>1.2</v>
      </c>
      <c r="V20" s="13">
        <v>83.31</v>
      </c>
      <c r="W20" s="13">
        <v>413.14</v>
      </c>
      <c r="X20" s="20">
        <v>68.03</v>
      </c>
      <c r="Y20" s="20">
        <v>78.069999999999993</v>
      </c>
      <c r="Z20" s="20">
        <v>288.86</v>
      </c>
      <c r="AA20" s="20">
        <v>2.85</v>
      </c>
      <c r="AB20" s="20">
        <v>0</v>
      </c>
      <c r="AC20" s="20">
        <v>0</v>
      </c>
      <c r="AD20" s="20">
        <v>0</v>
      </c>
      <c r="AE20" s="20">
        <v>0</v>
      </c>
      <c r="AF20" s="20">
        <v>0.13</v>
      </c>
      <c r="AG20" s="20">
        <v>0.14000000000000001</v>
      </c>
      <c r="AH20" s="20">
        <v>6.03</v>
      </c>
      <c r="AI20" s="20">
        <v>0</v>
      </c>
      <c r="AJ20" s="20">
        <v>9.0399999999999991</v>
      </c>
      <c r="AK20" s="3">
        <v>0</v>
      </c>
      <c r="AL20" s="3">
        <v>0</v>
      </c>
      <c r="AM20" s="3">
        <v>0</v>
      </c>
      <c r="AN20" s="3">
        <v>259.79000000000002</v>
      </c>
      <c r="AO20" s="3">
        <v>117.98</v>
      </c>
      <c r="AP20" s="3">
        <v>72.319999999999993</v>
      </c>
      <c r="AQ20" s="3">
        <v>139.49</v>
      </c>
      <c r="AR20" s="3">
        <v>42.69</v>
      </c>
      <c r="AS20" s="3">
        <v>159.44999999999999</v>
      </c>
      <c r="AT20" s="3">
        <v>179.7</v>
      </c>
      <c r="AU20" s="3">
        <v>270.47000000000003</v>
      </c>
      <c r="AV20" s="3">
        <v>287.38</v>
      </c>
      <c r="AW20" s="3">
        <v>77.209999999999994</v>
      </c>
      <c r="AX20" s="3">
        <v>133.54</v>
      </c>
      <c r="AY20" s="3">
        <v>574.19000000000005</v>
      </c>
      <c r="AZ20" s="3">
        <v>0</v>
      </c>
      <c r="BA20" s="3">
        <v>215.25</v>
      </c>
      <c r="BB20" s="3">
        <v>191.35</v>
      </c>
      <c r="BC20" s="3">
        <v>124.91</v>
      </c>
      <c r="BD20" s="3">
        <v>67.55</v>
      </c>
      <c r="BE20" s="3">
        <v>0.17</v>
      </c>
      <c r="BF20" s="3">
        <v>0.11</v>
      </c>
      <c r="BG20" s="3">
        <v>0.06</v>
      </c>
      <c r="BH20" s="3">
        <v>0.12</v>
      </c>
      <c r="BI20" s="3">
        <v>0.19</v>
      </c>
      <c r="BJ20" s="3">
        <v>0.16</v>
      </c>
      <c r="BK20" s="3">
        <v>0.04</v>
      </c>
      <c r="BL20" s="3">
        <v>0.22</v>
      </c>
      <c r="BM20" s="3">
        <v>0.02</v>
      </c>
      <c r="BN20" s="3">
        <v>0.1</v>
      </c>
      <c r="BO20" s="3">
        <v>0.09</v>
      </c>
      <c r="BP20" s="3">
        <v>0.09</v>
      </c>
      <c r="BQ20" s="3">
        <v>0</v>
      </c>
      <c r="BR20" s="3">
        <v>0.03</v>
      </c>
      <c r="BS20" s="3">
        <v>0.12</v>
      </c>
      <c r="BT20" s="3">
        <v>0.9</v>
      </c>
      <c r="BU20" s="3">
        <v>0.01</v>
      </c>
      <c r="BV20" s="3">
        <v>0</v>
      </c>
      <c r="BW20" s="3">
        <v>1.42</v>
      </c>
      <c r="BX20" s="3">
        <v>0.05</v>
      </c>
      <c r="BY20" s="3">
        <v>0.1</v>
      </c>
      <c r="BZ20" s="3">
        <v>0</v>
      </c>
      <c r="CA20" s="3">
        <v>0</v>
      </c>
      <c r="CB20" s="3">
        <v>0</v>
      </c>
      <c r="CC20" s="19"/>
    </row>
    <row r="21" spans="1:81" s="3" customFormat="1">
      <c r="A21" s="25" t="str">
        <f>"241"</f>
        <v>241</v>
      </c>
      <c r="B21" s="11" t="s">
        <v>87</v>
      </c>
      <c r="C21" s="24" t="str">
        <f>"200"</f>
        <v>200</v>
      </c>
      <c r="D21" s="13">
        <v>0</v>
      </c>
      <c r="E21" s="82">
        <v>0.49</v>
      </c>
      <c r="F21" s="82"/>
      <c r="G21" s="82">
        <v>0.03</v>
      </c>
      <c r="H21" s="82"/>
      <c r="I21" s="21">
        <v>18.260000000000002</v>
      </c>
      <c r="J21" s="21">
        <v>72.13</v>
      </c>
      <c r="K21" s="13">
        <v>0</v>
      </c>
      <c r="L21" s="13">
        <v>0</v>
      </c>
      <c r="M21" s="13">
        <v>0</v>
      </c>
      <c r="N21" s="13">
        <v>0</v>
      </c>
      <c r="O21" s="13">
        <v>17.989999999999998</v>
      </c>
      <c r="P21" s="13">
        <v>0.27</v>
      </c>
      <c r="Q21" s="13">
        <v>1.64</v>
      </c>
      <c r="R21" s="13">
        <v>0</v>
      </c>
      <c r="S21" s="13">
        <v>0</v>
      </c>
      <c r="T21" s="13">
        <v>0.15</v>
      </c>
      <c r="U21" s="13">
        <v>0.42</v>
      </c>
      <c r="V21" s="13">
        <v>43.85</v>
      </c>
      <c r="W21" s="13">
        <v>624.58000000000004</v>
      </c>
      <c r="X21" s="20">
        <v>82.85</v>
      </c>
      <c r="Y21" s="20">
        <v>56.64</v>
      </c>
      <c r="Z21" s="20">
        <v>67.510000000000005</v>
      </c>
      <c r="AA21" s="20">
        <v>1.23</v>
      </c>
      <c r="AB21" s="20">
        <v>0</v>
      </c>
      <c r="AC21" s="20">
        <v>0</v>
      </c>
      <c r="AD21" s="20">
        <v>0</v>
      </c>
      <c r="AE21" s="20">
        <v>0</v>
      </c>
      <c r="AF21" s="20">
        <v>0.05</v>
      </c>
      <c r="AG21" s="20">
        <v>7.0000000000000007E-2</v>
      </c>
      <c r="AH21" s="20">
        <v>0.91</v>
      </c>
      <c r="AI21" s="20">
        <v>0</v>
      </c>
      <c r="AJ21" s="20">
        <v>12.76</v>
      </c>
      <c r="AK21" s="3">
        <v>0</v>
      </c>
      <c r="AL21" s="3">
        <v>0</v>
      </c>
      <c r="AM21" s="3">
        <v>0</v>
      </c>
      <c r="AN21" s="3">
        <v>33.71</v>
      </c>
      <c r="AO21" s="3">
        <v>39.770000000000003</v>
      </c>
      <c r="AP21" s="3">
        <v>24.96</v>
      </c>
      <c r="AQ21" s="3">
        <v>108.57</v>
      </c>
      <c r="AR21" s="3">
        <v>5.92</v>
      </c>
      <c r="AS21" s="3">
        <v>32.86</v>
      </c>
      <c r="AT21" s="3">
        <v>54.15</v>
      </c>
      <c r="AU21" s="3">
        <v>168.64</v>
      </c>
      <c r="AV21" s="3">
        <v>152.31</v>
      </c>
      <c r="AW21" s="3">
        <v>22.7</v>
      </c>
      <c r="AX21" s="3">
        <v>13.68</v>
      </c>
      <c r="AY21" s="3">
        <v>211.51</v>
      </c>
      <c r="AZ21" s="3">
        <v>8.4600000000000009</v>
      </c>
      <c r="BA21" s="3">
        <v>201.07</v>
      </c>
      <c r="BB21" s="3">
        <v>141.85</v>
      </c>
      <c r="BC21" s="3">
        <v>24.96</v>
      </c>
      <c r="BD21" s="3">
        <v>31.73</v>
      </c>
      <c r="BE21" s="3">
        <v>0.01</v>
      </c>
      <c r="BF21" s="3">
        <v>0.01</v>
      </c>
      <c r="BG21" s="3">
        <v>0</v>
      </c>
      <c r="BH21" s="3">
        <v>0.01</v>
      </c>
      <c r="BI21" s="3">
        <v>0.01</v>
      </c>
      <c r="BJ21" s="3">
        <v>0</v>
      </c>
      <c r="BK21" s="3">
        <v>0</v>
      </c>
      <c r="BL21" s="3">
        <v>0.09</v>
      </c>
      <c r="BM21" s="3">
        <v>0</v>
      </c>
      <c r="BN21" s="3">
        <v>0.01</v>
      </c>
      <c r="BO21" s="3">
        <v>0.01</v>
      </c>
      <c r="BP21" s="3">
        <v>0</v>
      </c>
      <c r="BQ21" s="3">
        <v>0</v>
      </c>
      <c r="BR21" s="3">
        <v>0</v>
      </c>
      <c r="BS21" s="3">
        <v>0.02</v>
      </c>
      <c r="BT21" s="3">
        <v>7.0000000000000007E-2</v>
      </c>
      <c r="BU21" s="3">
        <v>0</v>
      </c>
      <c r="BV21" s="3">
        <v>0</v>
      </c>
      <c r="BW21" s="3">
        <v>0.15</v>
      </c>
      <c r="BX21" s="3">
        <v>0.11</v>
      </c>
      <c r="BY21" s="3">
        <v>0.01</v>
      </c>
      <c r="BZ21" s="3">
        <v>0</v>
      </c>
      <c r="CA21" s="3">
        <v>0</v>
      </c>
      <c r="CB21" s="3">
        <v>0</v>
      </c>
      <c r="CC21" s="19"/>
    </row>
    <row r="22" spans="1:81" s="3" customFormat="1">
      <c r="A22" s="18">
        <v>0.61538461538461542</v>
      </c>
      <c r="B22" s="11" t="s">
        <v>79</v>
      </c>
      <c r="C22" s="17">
        <v>36</v>
      </c>
      <c r="D22" s="13">
        <v>0</v>
      </c>
      <c r="E22" s="82">
        <v>2.38</v>
      </c>
      <c r="F22" s="82"/>
      <c r="G22" s="82">
        <v>0.23</v>
      </c>
      <c r="H22" s="82"/>
      <c r="I22" s="21">
        <v>16.82</v>
      </c>
      <c r="J22" s="21">
        <v>80.78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20">
        <v>5.39</v>
      </c>
      <c r="Y22" s="20">
        <v>7.96</v>
      </c>
      <c r="Z22" s="20">
        <v>20.98</v>
      </c>
      <c r="AA22" s="20">
        <v>0.56000000000000005</v>
      </c>
      <c r="AB22" s="20">
        <v>0</v>
      </c>
      <c r="AC22" s="20"/>
      <c r="AD22" s="20">
        <v>0</v>
      </c>
      <c r="AE22" s="20">
        <v>0</v>
      </c>
      <c r="AF22" s="20">
        <v>0.04</v>
      </c>
      <c r="AG22" s="20"/>
      <c r="AH22" s="20"/>
      <c r="AI22" s="20"/>
      <c r="AJ22" s="20">
        <v>0</v>
      </c>
      <c r="AK22" s="3">
        <v>0</v>
      </c>
      <c r="AL22" s="3">
        <v>0</v>
      </c>
      <c r="AM22" s="3">
        <v>0</v>
      </c>
      <c r="AN22" s="3">
        <v>127.24</v>
      </c>
      <c r="AO22" s="3">
        <v>42.2</v>
      </c>
      <c r="AP22" s="3">
        <v>25.01</v>
      </c>
      <c r="AQ22" s="3">
        <v>50.03</v>
      </c>
      <c r="AR22" s="3">
        <v>18.920000000000002</v>
      </c>
      <c r="AS22" s="3">
        <v>90.48</v>
      </c>
      <c r="AT22" s="3">
        <v>56.12</v>
      </c>
      <c r="AU22" s="3">
        <v>78.3</v>
      </c>
      <c r="AV22" s="3">
        <v>64.599999999999994</v>
      </c>
      <c r="AW22" s="3">
        <v>33.93</v>
      </c>
      <c r="AX22" s="3">
        <v>60.03</v>
      </c>
      <c r="AY22" s="3">
        <v>501.99</v>
      </c>
      <c r="AZ22" s="3">
        <v>58.73</v>
      </c>
      <c r="BA22" s="3">
        <v>163.56</v>
      </c>
      <c r="BB22" s="3">
        <v>71.12</v>
      </c>
      <c r="BC22" s="3">
        <v>47.2</v>
      </c>
      <c r="BD22" s="3">
        <v>37.409999999999997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0.03</v>
      </c>
      <c r="BL22" s="3">
        <v>0.02</v>
      </c>
      <c r="BM22" s="3">
        <v>0.02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0.02</v>
      </c>
      <c r="BU22" s="3">
        <v>0</v>
      </c>
      <c r="BV22" s="3">
        <v>0</v>
      </c>
      <c r="BW22" s="3">
        <v>7.0000000000000007E-2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19"/>
    </row>
    <row r="23" spans="1:81" s="3" customFormat="1">
      <c r="A23" s="18">
        <v>0.53846153846153844</v>
      </c>
      <c r="B23" s="11" t="s">
        <v>88</v>
      </c>
      <c r="C23" s="17">
        <v>36</v>
      </c>
      <c r="D23" s="13">
        <v>0</v>
      </c>
      <c r="E23" s="82">
        <v>2.38</v>
      </c>
      <c r="F23" s="82"/>
      <c r="G23" s="82">
        <v>0.43</v>
      </c>
      <c r="H23" s="82"/>
      <c r="I23" s="21">
        <v>12.02</v>
      </c>
      <c r="J23" s="21">
        <v>63.64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20">
        <v>12.6</v>
      </c>
      <c r="Y23" s="20">
        <v>16.920000000000002</v>
      </c>
      <c r="Z23" s="20">
        <v>56.88</v>
      </c>
      <c r="AA23" s="20">
        <v>1.4</v>
      </c>
      <c r="AB23" s="20">
        <v>0</v>
      </c>
      <c r="AC23" s="20"/>
      <c r="AD23" s="20">
        <v>0</v>
      </c>
      <c r="AE23" s="20">
        <v>0</v>
      </c>
      <c r="AF23" s="20">
        <v>0.06</v>
      </c>
      <c r="AG23" s="20"/>
      <c r="AH23" s="20"/>
      <c r="AI23" s="20"/>
      <c r="AJ23" s="20">
        <v>0</v>
      </c>
      <c r="AK23" s="3">
        <v>0</v>
      </c>
      <c r="AL23" s="3">
        <v>0</v>
      </c>
      <c r="AM23" s="3">
        <v>0</v>
      </c>
      <c r="AN23" s="3">
        <v>128.1</v>
      </c>
      <c r="AO23" s="3">
        <v>66.900000000000006</v>
      </c>
      <c r="AP23" s="3">
        <v>27.9</v>
      </c>
      <c r="AQ23" s="3">
        <v>59.4</v>
      </c>
      <c r="AR23" s="3">
        <v>24</v>
      </c>
      <c r="AS23" s="3">
        <v>111.3</v>
      </c>
      <c r="AT23" s="3">
        <v>89.1</v>
      </c>
      <c r="AU23" s="3">
        <v>87.3</v>
      </c>
      <c r="AV23" s="3">
        <v>139.19999999999999</v>
      </c>
      <c r="AW23" s="3">
        <v>37.200000000000003</v>
      </c>
      <c r="AX23" s="3">
        <v>93</v>
      </c>
      <c r="AY23" s="3">
        <v>458.7</v>
      </c>
      <c r="AZ23" s="3">
        <v>81</v>
      </c>
      <c r="BA23" s="3">
        <v>157.80000000000001</v>
      </c>
      <c r="BB23" s="3">
        <v>87.3</v>
      </c>
      <c r="BC23" s="3">
        <v>54</v>
      </c>
      <c r="BD23" s="3">
        <v>39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0.06</v>
      </c>
      <c r="BL23" s="3">
        <v>0.04</v>
      </c>
      <c r="BM23" s="3">
        <v>0.03</v>
      </c>
      <c r="BN23" s="3">
        <v>0</v>
      </c>
      <c r="BO23" s="3">
        <v>0.01</v>
      </c>
      <c r="BP23" s="3">
        <v>0</v>
      </c>
      <c r="BQ23" s="3">
        <v>0</v>
      </c>
      <c r="BR23" s="3">
        <v>0</v>
      </c>
      <c r="BS23" s="3">
        <v>0</v>
      </c>
      <c r="BT23" s="3">
        <v>0.03</v>
      </c>
      <c r="BU23" s="3">
        <v>0</v>
      </c>
      <c r="BV23" s="3">
        <v>0</v>
      </c>
      <c r="BW23" s="3">
        <v>0.14000000000000001</v>
      </c>
      <c r="BX23" s="3">
        <v>0.02</v>
      </c>
      <c r="BY23" s="3">
        <v>0</v>
      </c>
      <c r="BZ23" s="3">
        <v>0</v>
      </c>
      <c r="CA23" s="3">
        <v>0</v>
      </c>
      <c r="CB23" s="3">
        <v>0</v>
      </c>
      <c r="CC23" s="19"/>
    </row>
    <row r="24" spans="1:81" s="3" customFormat="1">
      <c r="A24" s="11"/>
      <c r="B24" s="15" t="s">
        <v>81</v>
      </c>
      <c r="C24" s="24"/>
      <c r="D24" s="13">
        <v>56</v>
      </c>
      <c r="E24" s="82">
        <f>SUM(E18:F23)</f>
        <v>32.450000000000003</v>
      </c>
      <c r="F24" s="82"/>
      <c r="G24" s="82">
        <f>SUM(G18:H23)</f>
        <v>24.09</v>
      </c>
      <c r="H24" s="82"/>
      <c r="I24" s="21">
        <f>SUM(I18:I23)</f>
        <v>106.24999999999999</v>
      </c>
      <c r="J24" s="21">
        <f>SUM(J18:J23)</f>
        <v>779.15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20">
        <f>SUM(X18:X23)</f>
        <v>268.62</v>
      </c>
      <c r="Y24" s="20">
        <f>SUM(Y18:Y23)</f>
        <v>240.68</v>
      </c>
      <c r="Z24" s="20">
        <f>SUM(Z18:Z23)</f>
        <v>550.04000000000008</v>
      </c>
      <c r="AA24" s="20">
        <f>SUM(AA18:AA23)</f>
        <v>8.4600000000000009</v>
      </c>
      <c r="AB24" s="20">
        <f>SUM(AB18:AB23)</f>
        <v>0</v>
      </c>
      <c r="AC24" s="20"/>
      <c r="AD24" s="20">
        <f>SUM(AD18:AD23)</f>
        <v>134.93</v>
      </c>
      <c r="AE24" s="20">
        <f>SUM(AE18:AE23)</f>
        <v>0.72</v>
      </c>
      <c r="AF24" s="20">
        <f>SUM(AF18:AF23)</f>
        <v>0.44</v>
      </c>
      <c r="AG24" s="20"/>
      <c r="AH24" s="20"/>
      <c r="AI24" s="20"/>
      <c r="AJ24" s="20">
        <f>SUM(AJ18:AJ23)</f>
        <v>63.099999999999994</v>
      </c>
      <c r="AK24" s="3">
        <v>0</v>
      </c>
      <c r="AL24" s="3">
        <v>0</v>
      </c>
      <c r="AM24" s="3">
        <v>0</v>
      </c>
      <c r="AN24" s="3">
        <v>710.75</v>
      </c>
      <c r="AO24" s="3">
        <v>376.81</v>
      </c>
      <c r="AP24" s="3">
        <v>205.63</v>
      </c>
      <c r="AQ24" s="3">
        <v>578.66</v>
      </c>
      <c r="AR24" s="3">
        <v>119.4</v>
      </c>
      <c r="AS24" s="3">
        <v>513.27</v>
      </c>
      <c r="AT24" s="3">
        <v>527.57000000000005</v>
      </c>
      <c r="AU24" s="3">
        <v>958.43</v>
      </c>
      <c r="AV24" s="3">
        <v>1016.01</v>
      </c>
      <c r="AW24" s="3">
        <v>238.36</v>
      </c>
      <c r="AX24" s="3">
        <v>378.04</v>
      </c>
      <c r="AY24" s="3">
        <v>2737.67</v>
      </c>
      <c r="AZ24" s="3">
        <v>313.39</v>
      </c>
      <c r="BA24" s="3">
        <v>1178.98</v>
      </c>
      <c r="BB24" s="3">
        <v>791.36</v>
      </c>
      <c r="BC24" s="3">
        <v>333.6</v>
      </c>
      <c r="BD24" s="3">
        <v>251.62</v>
      </c>
      <c r="BE24" s="3">
        <v>0.25</v>
      </c>
      <c r="BF24" s="3">
        <v>0.16</v>
      </c>
      <c r="BG24" s="3">
        <v>0.08</v>
      </c>
      <c r="BH24" s="3">
        <v>0.18</v>
      </c>
      <c r="BI24" s="3">
        <v>0.26</v>
      </c>
      <c r="BJ24" s="3">
        <v>0.34</v>
      </c>
      <c r="BK24" s="3">
        <v>0.26</v>
      </c>
      <c r="BL24" s="3">
        <v>0.71</v>
      </c>
      <c r="BM24" s="3">
        <v>0.14000000000000001</v>
      </c>
      <c r="BN24" s="3">
        <v>0.24</v>
      </c>
      <c r="BO24" s="3">
        <v>0.46</v>
      </c>
      <c r="BP24" s="3">
        <v>0.59</v>
      </c>
      <c r="BQ24" s="3">
        <v>0.06</v>
      </c>
      <c r="BR24" s="3">
        <v>0.05</v>
      </c>
      <c r="BS24" s="3">
        <v>0.22</v>
      </c>
      <c r="BT24" s="3">
        <v>1.61</v>
      </c>
      <c r="BU24" s="3">
        <v>0.02</v>
      </c>
      <c r="BV24" s="3">
        <v>0.01</v>
      </c>
      <c r="BW24" s="3">
        <v>2.54</v>
      </c>
      <c r="BX24" s="3">
        <v>0.36</v>
      </c>
      <c r="BY24" s="3">
        <v>0.15</v>
      </c>
      <c r="BZ24" s="3">
        <v>0</v>
      </c>
      <c r="CA24" s="3">
        <v>0</v>
      </c>
      <c r="CB24" s="3">
        <v>56</v>
      </c>
      <c r="CC24" s="19"/>
    </row>
    <row r="25" spans="1:81" s="3" customFormat="1">
      <c r="A25" s="11"/>
      <c r="B25" s="15" t="s">
        <v>89</v>
      </c>
      <c r="C25" s="24"/>
      <c r="D25" s="13">
        <v>56</v>
      </c>
      <c r="E25" s="82">
        <f>E16+E24</f>
        <v>49.69</v>
      </c>
      <c r="F25" s="82"/>
      <c r="G25" s="82">
        <f>G16+G24</f>
        <v>40</v>
      </c>
      <c r="H25" s="82"/>
      <c r="I25" s="21">
        <f>I16+I24</f>
        <v>178.38</v>
      </c>
      <c r="J25" s="21">
        <f>J16+J24</f>
        <v>1281.05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20">
        <f>X16+X24</f>
        <v>585.53</v>
      </c>
      <c r="Y25" s="20">
        <f>Y16+Y24</f>
        <v>393.64</v>
      </c>
      <c r="Z25" s="20">
        <f>Z16+Z24</f>
        <v>979.0200000000001</v>
      </c>
      <c r="AA25" s="20">
        <f>AA16+AA24</f>
        <v>15.030000000000001</v>
      </c>
      <c r="AB25" s="20">
        <f>AB16+AB24</f>
        <v>0</v>
      </c>
      <c r="AC25" s="20"/>
      <c r="AD25" s="20">
        <f>AD16+AD24</f>
        <v>134.93</v>
      </c>
      <c r="AE25" s="20">
        <f>AE16+AE24</f>
        <v>0.72</v>
      </c>
      <c r="AF25" s="20">
        <f>AF16+AF24</f>
        <v>0.79</v>
      </c>
      <c r="AG25" s="20"/>
      <c r="AH25" s="20"/>
      <c r="AI25" s="20"/>
      <c r="AJ25" s="20">
        <f>AJ16+AJ24</f>
        <v>90.389999999999986</v>
      </c>
      <c r="AK25" s="3">
        <v>0</v>
      </c>
      <c r="AL25" s="3">
        <v>0</v>
      </c>
      <c r="AM25" s="3">
        <v>0</v>
      </c>
      <c r="AN25" s="3">
        <v>3108.4</v>
      </c>
      <c r="AO25" s="3">
        <v>1565.06</v>
      </c>
      <c r="AP25" s="3">
        <v>1054.3900000000001</v>
      </c>
      <c r="AQ25" s="3">
        <v>1726.08</v>
      </c>
      <c r="AR25" s="3">
        <v>459.16</v>
      </c>
      <c r="AS25" s="3">
        <v>2309.73</v>
      </c>
      <c r="AT25" s="3">
        <v>2019.36</v>
      </c>
      <c r="AU25" s="3">
        <v>4493.55</v>
      </c>
      <c r="AV25" s="3">
        <v>4546.1400000000003</v>
      </c>
      <c r="AW25" s="3">
        <v>1115.26</v>
      </c>
      <c r="AX25" s="3">
        <v>2295.38</v>
      </c>
      <c r="AY25" s="3">
        <v>9977.4699999999993</v>
      </c>
      <c r="AZ25" s="3">
        <v>748.77</v>
      </c>
      <c r="BA25" s="3">
        <v>3098.28</v>
      </c>
      <c r="BB25" s="3">
        <v>2522.63</v>
      </c>
      <c r="BC25" s="3">
        <v>1431.64</v>
      </c>
      <c r="BD25" s="3">
        <v>810.09</v>
      </c>
      <c r="BE25" s="3">
        <v>1.53</v>
      </c>
      <c r="BF25" s="3">
        <v>2.0099999999999998</v>
      </c>
      <c r="BG25" s="3">
        <v>1.49</v>
      </c>
      <c r="BH25" s="3">
        <v>3.63</v>
      </c>
      <c r="BI25" s="3">
        <v>0.34</v>
      </c>
      <c r="BJ25" s="3">
        <v>1.1200000000000001</v>
      </c>
      <c r="BK25" s="3">
        <v>0.63</v>
      </c>
      <c r="BL25" s="3">
        <v>6.46</v>
      </c>
      <c r="BM25" s="3">
        <v>0.34</v>
      </c>
      <c r="BN25" s="3">
        <v>1.87</v>
      </c>
      <c r="BO25" s="3">
        <v>1.51</v>
      </c>
      <c r="BP25" s="3">
        <v>1.41</v>
      </c>
      <c r="BQ25" s="3">
        <v>0.06</v>
      </c>
      <c r="BR25" s="3">
        <v>1.8</v>
      </c>
      <c r="BS25" s="3">
        <v>0.79</v>
      </c>
      <c r="BT25" s="3">
        <v>44.92</v>
      </c>
      <c r="BU25" s="3">
        <v>0.02</v>
      </c>
      <c r="BV25" s="3">
        <v>0.01</v>
      </c>
      <c r="BW25" s="3">
        <v>20.57</v>
      </c>
      <c r="BX25" s="3">
        <v>0.88</v>
      </c>
      <c r="BY25" s="3">
        <v>0.25</v>
      </c>
      <c r="BZ25" s="3">
        <v>0</v>
      </c>
      <c r="CA25" s="3">
        <v>0</v>
      </c>
      <c r="CB25" s="3">
        <v>56</v>
      </c>
      <c r="CC25" s="19"/>
    </row>
    <row r="26" spans="1:81" s="3" customFormat="1" ht="15">
      <c r="C26" s="19"/>
      <c r="E26" s="19"/>
      <c r="F26" s="19"/>
      <c r="G26" s="19"/>
      <c r="H26" s="19"/>
      <c r="I26" s="19"/>
      <c r="J26" s="19"/>
      <c r="CC26" s="19"/>
    </row>
    <row r="27" spans="1:81" s="3" customFormat="1" ht="15">
      <c r="C27" s="19"/>
      <c r="E27" s="19"/>
      <c r="F27" s="19"/>
      <c r="G27" s="19"/>
      <c r="H27" s="19"/>
      <c r="I27" s="19"/>
      <c r="J27" s="19"/>
      <c r="CC27" s="19"/>
    </row>
    <row r="28" spans="1:81" s="3" customFormat="1" ht="15">
      <c r="C28" s="19"/>
      <c r="E28" s="19"/>
      <c r="F28" s="19"/>
      <c r="G28" s="19"/>
      <c r="H28" s="19"/>
      <c r="I28" s="19"/>
      <c r="J28" s="19"/>
      <c r="CC28" s="19"/>
    </row>
    <row r="29" spans="1:81" s="3" customFormat="1" ht="15">
      <c r="C29" s="19"/>
      <c r="E29" s="19"/>
      <c r="F29" s="19"/>
      <c r="G29" s="19"/>
      <c r="H29" s="19"/>
      <c r="I29" s="19"/>
      <c r="J29" s="19"/>
      <c r="CC29" s="19"/>
    </row>
    <row r="30" spans="1:81" s="3" customFormat="1" ht="15">
      <c r="C30" s="19"/>
      <c r="E30" s="19"/>
      <c r="F30" s="19"/>
      <c r="G30" s="19"/>
      <c r="H30" s="19"/>
      <c r="I30" s="19"/>
      <c r="J30" s="19"/>
      <c r="CC30" s="19"/>
    </row>
    <row r="31" spans="1:81" s="3" customFormat="1" ht="15">
      <c r="C31" s="19"/>
      <c r="E31" s="19"/>
      <c r="F31" s="19"/>
      <c r="G31" s="19"/>
      <c r="H31" s="19"/>
      <c r="I31" s="19"/>
      <c r="J31" s="19"/>
      <c r="CC31" s="19"/>
    </row>
    <row r="32" spans="1:81" s="3" customFormat="1" ht="15">
      <c r="C32" s="19"/>
      <c r="E32" s="19"/>
      <c r="F32" s="19"/>
      <c r="G32" s="19"/>
      <c r="H32" s="19"/>
      <c r="I32" s="19"/>
      <c r="J32" s="19"/>
      <c r="CC32" s="19"/>
    </row>
    <row r="33" spans="3:81" s="3" customFormat="1" ht="15">
      <c r="C33" s="19"/>
      <c r="E33" s="19"/>
      <c r="F33" s="19"/>
      <c r="G33" s="19"/>
      <c r="H33" s="19"/>
      <c r="I33" s="19"/>
      <c r="J33" s="19"/>
      <c r="CC33" s="19"/>
    </row>
    <row r="34" spans="3:81" s="3" customFormat="1" ht="15">
      <c r="C34" s="19"/>
      <c r="E34" s="19"/>
      <c r="F34" s="19"/>
      <c r="G34" s="19"/>
      <c r="H34" s="19"/>
      <c r="I34" s="19"/>
      <c r="J34" s="19"/>
      <c r="CC34" s="19"/>
    </row>
    <row r="35" spans="3:81" s="3" customFormat="1" ht="15">
      <c r="C35" s="19"/>
      <c r="E35" s="19"/>
      <c r="F35" s="19"/>
      <c r="G35" s="19"/>
      <c r="H35" s="19"/>
      <c r="I35" s="19"/>
      <c r="J35" s="19"/>
      <c r="CC35" s="19"/>
    </row>
    <row r="36" spans="3:81" s="3" customFormat="1" ht="15">
      <c r="C36" s="19"/>
      <c r="E36" s="19"/>
      <c r="F36" s="19"/>
      <c r="G36" s="19"/>
      <c r="H36" s="19"/>
      <c r="I36" s="19"/>
      <c r="J36" s="19"/>
      <c r="CC36" s="19"/>
    </row>
    <row r="37" spans="3:81" s="3" customFormat="1" ht="15">
      <c r="C37" s="19"/>
      <c r="E37" s="19"/>
      <c r="F37" s="19"/>
      <c r="G37" s="19"/>
      <c r="H37" s="19"/>
      <c r="I37" s="19"/>
      <c r="J37" s="19"/>
      <c r="CC37" s="19"/>
    </row>
    <row r="38" spans="3:81" s="3" customFormat="1" ht="15">
      <c r="C38" s="19"/>
      <c r="E38" s="19"/>
      <c r="F38" s="19"/>
      <c r="G38" s="19"/>
      <c r="H38" s="19"/>
      <c r="I38" s="19"/>
      <c r="J38" s="19"/>
      <c r="CC38" s="19"/>
    </row>
    <row r="39" spans="3:81" s="3" customFormat="1" ht="15">
      <c r="C39" s="19"/>
      <c r="E39" s="19"/>
      <c r="F39" s="19"/>
      <c r="G39" s="19"/>
      <c r="H39" s="19"/>
      <c r="I39" s="19"/>
      <c r="J39" s="19"/>
      <c r="CC39" s="19"/>
    </row>
    <row r="40" spans="3:81" s="3" customFormat="1" ht="15">
      <c r="C40" s="19"/>
      <c r="E40" s="19"/>
      <c r="F40" s="19"/>
      <c r="G40" s="19"/>
      <c r="H40" s="19"/>
      <c r="I40" s="19"/>
      <c r="J40" s="19"/>
      <c r="CC40" s="19"/>
    </row>
    <row r="41" spans="3:81" s="3" customFormat="1" ht="15">
      <c r="C41" s="19"/>
      <c r="E41" s="19"/>
      <c r="F41" s="19"/>
      <c r="G41" s="19"/>
      <c r="H41" s="19"/>
      <c r="I41" s="19"/>
      <c r="J41" s="19"/>
      <c r="CC41" s="19"/>
    </row>
    <row r="42" spans="3:81" s="3" customFormat="1" ht="15">
      <c r="C42" s="19"/>
      <c r="E42" s="19"/>
      <c r="F42" s="19"/>
      <c r="G42" s="19"/>
      <c r="H42" s="19"/>
      <c r="I42" s="19"/>
      <c r="J42" s="19"/>
      <c r="CC42" s="19"/>
    </row>
    <row r="43" spans="3:81" s="3" customFormat="1" ht="15">
      <c r="C43" s="19"/>
      <c r="E43" s="19"/>
      <c r="F43" s="19"/>
      <c r="G43" s="19"/>
      <c r="H43" s="19"/>
      <c r="I43" s="19"/>
      <c r="J43" s="19"/>
      <c r="CC43" s="19"/>
    </row>
    <row r="44" spans="3:81" s="3" customFormat="1" ht="15">
      <c r="C44" s="19"/>
      <c r="E44" s="19"/>
      <c r="F44" s="19"/>
      <c r="G44" s="19"/>
      <c r="H44" s="19"/>
      <c r="I44" s="19"/>
      <c r="J44" s="19"/>
      <c r="CC44" s="19"/>
    </row>
    <row r="45" spans="3:81" s="3" customFormat="1" ht="15">
      <c r="C45" s="19"/>
      <c r="E45" s="19"/>
      <c r="F45" s="19"/>
      <c r="G45" s="19"/>
      <c r="H45" s="19"/>
      <c r="I45" s="19"/>
      <c r="J45" s="19"/>
      <c r="CC45" s="19"/>
    </row>
    <row r="46" spans="3:81" s="3" customFormat="1" ht="15">
      <c r="C46" s="19"/>
      <c r="E46" s="19"/>
      <c r="F46" s="19"/>
      <c r="G46" s="19"/>
      <c r="H46" s="19"/>
      <c r="I46" s="19"/>
      <c r="J46" s="19"/>
      <c r="CC46" s="19"/>
    </row>
    <row r="47" spans="3:81" s="3" customFormat="1" ht="15">
      <c r="C47" s="19"/>
      <c r="E47" s="19"/>
      <c r="F47" s="19"/>
      <c r="G47" s="19"/>
      <c r="H47" s="19"/>
      <c r="I47" s="19"/>
      <c r="J47" s="19"/>
      <c r="CC47" s="19"/>
    </row>
    <row r="48" spans="3:81" s="3" customFormat="1" ht="15">
      <c r="C48" s="19"/>
      <c r="E48" s="19"/>
      <c r="F48" s="19"/>
      <c r="G48" s="19"/>
      <c r="H48" s="19"/>
      <c r="I48" s="19"/>
      <c r="J48" s="19"/>
      <c r="CC48" s="19"/>
    </row>
    <row r="49" spans="3:81" s="3" customFormat="1" ht="15">
      <c r="C49" s="19"/>
      <c r="E49" s="19"/>
      <c r="F49" s="19"/>
      <c r="G49" s="19"/>
      <c r="H49" s="19"/>
      <c r="I49" s="19"/>
      <c r="J49" s="19"/>
      <c r="CC49" s="19"/>
    </row>
    <row r="50" spans="3:81" s="3" customFormat="1" ht="15">
      <c r="C50" s="19"/>
      <c r="E50" s="19"/>
      <c r="F50" s="19"/>
      <c r="G50" s="19"/>
      <c r="H50" s="19"/>
      <c r="I50" s="19"/>
      <c r="J50" s="19"/>
      <c r="CC50" s="19"/>
    </row>
    <row r="51" spans="3:81" s="3" customFormat="1" ht="15">
      <c r="C51" s="19"/>
      <c r="E51" s="19"/>
      <c r="F51" s="19"/>
      <c r="G51" s="19"/>
      <c r="H51" s="19"/>
      <c r="I51" s="19"/>
      <c r="J51" s="19"/>
      <c r="CC51" s="19"/>
    </row>
    <row r="52" spans="3:81" s="3" customFormat="1" ht="15">
      <c r="C52" s="19"/>
      <c r="E52" s="19"/>
      <c r="F52" s="19"/>
      <c r="G52" s="19"/>
      <c r="H52" s="19"/>
      <c r="I52" s="19"/>
      <c r="J52" s="19"/>
      <c r="CC52" s="19"/>
    </row>
    <row r="53" spans="3:81" s="3" customFormat="1" ht="15">
      <c r="C53" s="19"/>
      <c r="E53" s="19"/>
      <c r="F53" s="19"/>
      <c r="G53" s="19"/>
      <c r="H53" s="19"/>
      <c r="I53" s="19"/>
      <c r="J53" s="19"/>
      <c r="CC53" s="19"/>
    </row>
    <row r="54" spans="3:81" s="3" customFormat="1" ht="15">
      <c r="C54" s="19"/>
      <c r="E54" s="19"/>
      <c r="F54" s="19"/>
      <c r="G54" s="19"/>
      <c r="H54" s="19"/>
      <c r="I54" s="19"/>
      <c r="J54" s="19"/>
      <c r="CC54" s="19"/>
    </row>
    <row r="55" spans="3:81" s="3" customFormat="1" ht="15">
      <c r="C55" s="19"/>
      <c r="E55" s="19"/>
      <c r="F55" s="19"/>
      <c r="G55" s="19"/>
      <c r="H55" s="19"/>
      <c r="I55" s="19"/>
      <c r="J55" s="19"/>
      <c r="CC55" s="19"/>
    </row>
    <row r="56" spans="3:81" s="3" customFormat="1" ht="15">
      <c r="C56" s="19"/>
      <c r="E56" s="19"/>
      <c r="F56" s="19"/>
      <c r="G56" s="19"/>
      <c r="H56" s="19"/>
      <c r="I56" s="19"/>
      <c r="J56" s="19"/>
      <c r="CC56" s="19"/>
    </row>
    <row r="57" spans="3:81" s="3" customFormat="1" ht="15">
      <c r="C57" s="19"/>
      <c r="E57" s="19"/>
      <c r="F57" s="19"/>
      <c r="G57" s="19"/>
      <c r="H57" s="19"/>
      <c r="I57" s="19"/>
      <c r="J57" s="19"/>
      <c r="CC57" s="19"/>
    </row>
    <row r="58" spans="3:81" s="3" customFormat="1" ht="15">
      <c r="C58" s="19"/>
      <c r="E58" s="19"/>
      <c r="F58" s="19"/>
      <c r="G58" s="19"/>
      <c r="H58" s="19"/>
      <c r="I58" s="19"/>
      <c r="J58" s="19"/>
      <c r="CC58" s="19"/>
    </row>
    <row r="59" spans="3:81" s="3" customFormat="1" ht="15">
      <c r="C59" s="19"/>
      <c r="E59" s="19"/>
      <c r="F59" s="19"/>
      <c r="G59" s="19"/>
      <c r="H59" s="19"/>
      <c r="I59" s="19"/>
      <c r="J59" s="19"/>
      <c r="CC59" s="19"/>
    </row>
    <row r="60" spans="3:81" s="3" customFormat="1" ht="15">
      <c r="C60" s="19"/>
      <c r="E60" s="19"/>
      <c r="F60" s="19"/>
      <c r="G60" s="19"/>
      <c r="H60" s="19"/>
      <c r="I60" s="19"/>
      <c r="J60" s="19"/>
      <c r="CC60" s="19"/>
    </row>
    <row r="61" spans="3:81" s="3" customFormat="1" ht="15">
      <c r="C61" s="19"/>
      <c r="E61" s="19"/>
      <c r="F61" s="19"/>
      <c r="G61" s="19"/>
      <c r="H61" s="19"/>
      <c r="I61" s="19"/>
      <c r="J61" s="19"/>
      <c r="CC61" s="19"/>
    </row>
    <row r="62" spans="3:81" s="3" customFormat="1" ht="15">
      <c r="C62" s="19"/>
      <c r="E62" s="19"/>
      <c r="F62" s="19"/>
      <c r="G62" s="19"/>
      <c r="H62" s="19"/>
      <c r="I62" s="19"/>
      <c r="J62" s="19"/>
      <c r="CC62" s="19"/>
    </row>
    <row r="63" spans="3:81" s="3" customFormat="1" ht="15">
      <c r="C63" s="19"/>
      <c r="E63" s="19"/>
      <c r="F63" s="19"/>
      <c r="G63" s="19"/>
      <c r="H63" s="19"/>
      <c r="I63" s="19"/>
      <c r="J63" s="19"/>
      <c r="CC63" s="19"/>
    </row>
    <row r="64" spans="3:81" s="3" customFormat="1" ht="15">
      <c r="C64" s="19"/>
      <c r="E64" s="19"/>
      <c r="F64" s="19"/>
      <c r="G64" s="19"/>
      <c r="H64" s="19"/>
      <c r="I64" s="19"/>
      <c r="J64" s="19"/>
      <c r="CC64" s="19"/>
    </row>
    <row r="65" spans="3:81" s="3" customFormat="1" ht="15">
      <c r="C65" s="19"/>
      <c r="E65" s="19"/>
      <c r="F65" s="19"/>
      <c r="G65" s="19"/>
      <c r="H65" s="19"/>
      <c r="I65" s="19"/>
      <c r="J65" s="19"/>
      <c r="CC65" s="19"/>
    </row>
    <row r="66" spans="3:81" s="3" customFormat="1" ht="15">
      <c r="C66" s="19"/>
      <c r="E66" s="19"/>
      <c r="F66" s="19"/>
      <c r="G66" s="19"/>
      <c r="H66" s="19"/>
      <c r="I66" s="19"/>
      <c r="J66" s="19"/>
      <c r="CC66" s="19"/>
    </row>
    <row r="67" spans="3:81" s="3" customFormat="1" ht="15">
      <c r="C67" s="19"/>
      <c r="E67" s="19"/>
      <c r="F67" s="19"/>
      <c r="G67" s="19"/>
      <c r="H67" s="19"/>
      <c r="I67" s="19"/>
      <c r="J67" s="19"/>
      <c r="CC67" s="19"/>
    </row>
    <row r="68" spans="3:81" s="3" customFormat="1" ht="15">
      <c r="C68" s="19"/>
      <c r="E68" s="19"/>
      <c r="F68" s="19"/>
      <c r="G68" s="19"/>
      <c r="H68" s="19"/>
      <c r="I68" s="19"/>
      <c r="J68" s="19"/>
      <c r="CC68" s="19"/>
    </row>
    <row r="69" spans="3:81" s="3" customFormat="1" ht="15">
      <c r="C69" s="19"/>
      <c r="E69" s="19"/>
      <c r="F69" s="19"/>
      <c r="G69" s="19"/>
      <c r="H69" s="19"/>
      <c r="I69" s="19"/>
      <c r="J69" s="19"/>
      <c r="CC69" s="19"/>
    </row>
    <row r="70" spans="3:81" s="3" customFormat="1" ht="15">
      <c r="C70" s="19"/>
      <c r="E70" s="19"/>
      <c r="F70" s="19"/>
      <c r="G70" s="19"/>
      <c r="H70" s="19"/>
      <c r="I70" s="19"/>
      <c r="J70" s="19"/>
      <c r="CC70" s="19"/>
    </row>
    <row r="71" spans="3:81" s="3" customFormat="1" ht="15">
      <c r="C71" s="19"/>
      <c r="E71" s="19"/>
      <c r="F71" s="19"/>
      <c r="G71" s="19"/>
      <c r="H71" s="19"/>
      <c r="I71" s="19"/>
      <c r="J71" s="19"/>
      <c r="CC71" s="19"/>
    </row>
    <row r="72" spans="3:81" s="3" customFormat="1" ht="15">
      <c r="C72" s="19"/>
      <c r="E72" s="19"/>
      <c r="F72" s="19"/>
      <c r="G72" s="19"/>
      <c r="H72" s="19"/>
      <c r="I72" s="19"/>
      <c r="J72" s="19"/>
      <c r="CC72" s="19"/>
    </row>
    <row r="73" spans="3:81" s="3" customFormat="1" ht="15">
      <c r="C73" s="19"/>
      <c r="E73" s="19"/>
      <c r="F73" s="19"/>
      <c r="G73" s="19"/>
      <c r="H73" s="19"/>
      <c r="I73" s="19"/>
      <c r="J73" s="19"/>
      <c r="CC73" s="19"/>
    </row>
    <row r="74" spans="3:81" s="3" customFormat="1" ht="15">
      <c r="C74" s="19"/>
      <c r="E74" s="19"/>
      <c r="F74" s="19"/>
      <c r="G74" s="19"/>
      <c r="H74" s="19"/>
      <c r="I74" s="19"/>
      <c r="J74" s="19"/>
      <c r="CC74" s="19"/>
    </row>
    <row r="75" spans="3:81" s="3" customFormat="1" ht="15">
      <c r="C75" s="19"/>
      <c r="E75" s="19"/>
      <c r="F75" s="19"/>
      <c r="G75" s="19"/>
      <c r="H75" s="19"/>
      <c r="I75" s="19"/>
      <c r="J75" s="19"/>
      <c r="CC75" s="19"/>
    </row>
    <row r="76" spans="3:81" s="3" customFormat="1" ht="15">
      <c r="C76" s="19"/>
      <c r="E76" s="19"/>
      <c r="F76" s="19"/>
      <c r="G76" s="19"/>
      <c r="H76" s="19"/>
      <c r="I76" s="19"/>
      <c r="J76" s="19"/>
      <c r="CC76" s="19"/>
    </row>
    <row r="77" spans="3:81" s="3" customFormat="1" ht="15">
      <c r="C77" s="19"/>
      <c r="E77" s="19"/>
      <c r="F77" s="19"/>
      <c r="G77" s="19"/>
      <c r="H77" s="19"/>
      <c r="I77" s="19"/>
      <c r="J77" s="19"/>
      <c r="CC77" s="19"/>
    </row>
    <row r="78" spans="3:81" s="3" customFormat="1" ht="15">
      <c r="C78" s="19"/>
      <c r="E78" s="19"/>
      <c r="F78" s="19"/>
      <c r="G78" s="19"/>
      <c r="H78" s="19"/>
      <c r="I78" s="19"/>
      <c r="J78" s="19"/>
      <c r="CC78" s="19"/>
    </row>
    <row r="79" spans="3:81" s="3" customFormat="1" ht="15">
      <c r="C79" s="19"/>
      <c r="E79" s="19"/>
      <c r="F79" s="19"/>
      <c r="G79" s="19"/>
      <c r="H79" s="19"/>
      <c r="I79" s="19"/>
      <c r="J79" s="19"/>
      <c r="CC79" s="19"/>
    </row>
    <row r="80" spans="3:81" s="3" customFormat="1" ht="15">
      <c r="C80" s="19"/>
      <c r="E80" s="19"/>
      <c r="F80" s="19"/>
      <c r="G80" s="19"/>
      <c r="H80" s="19"/>
      <c r="I80" s="19"/>
      <c r="J80" s="19"/>
      <c r="CC80" s="19"/>
    </row>
    <row r="81" spans="3:81" s="3" customFormat="1" ht="15">
      <c r="C81" s="19"/>
      <c r="E81" s="19"/>
      <c r="F81" s="19"/>
      <c r="G81" s="19"/>
      <c r="H81" s="19"/>
      <c r="I81" s="19"/>
      <c r="J81" s="19"/>
      <c r="CC81" s="19"/>
    </row>
    <row r="82" spans="3:81" s="3" customFormat="1" ht="15">
      <c r="C82" s="19"/>
      <c r="E82" s="19"/>
      <c r="F82" s="19"/>
      <c r="G82" s="19"/>
      <c r="H82" s="19"/>
      <c r="I82" s="19"/>
      <c r="J82" s="19"/>
      <c r="CC82" s="19"/>
    </row>
    <row r="83" spans="3:81" s="3" customFormat="1" ht="15">
      <c r="C83" s="19"/>
      <c r="E83" s="19"/>
      <c r="F83" s="19"/>
      <c r="G83" s="19"/>
      <c r="H83" s="19"/>
      <c r="I83" s="19"/>
      <c r="J83" s="19"/>
      <c r="CC83" s="19"/>
    </row>
    <row r="84" spans="3:81" s="3" customFormat="1" ht="15">
      <c r="C84" s="19"/>
      <c r="E84" s="19"/>
      <c r="F84" s="19"/>
      <c r="G84" s="19"/>
      <c r="H84" s="19"/>
      <c r="I84" s="19"/>
      <c r="J84" s="19"/>
      <c r="CC84" s="19"/>
    </row>
    <row r="85" spans="3:81" s="3" customFormat="1" ht="15">
      <c r="C85" s="19"/>
      <c r="E85" s="19"/>
      <c r="F85" s="19"/>
      <c r="G85" s="19"/>
      <c r="H85" s="19"/>
      <c r="I85" s="19"/>
      <c r="J85" s="19"/>
      <c r="CC85" s="19"/>
    </row>
    <row r="86" spans="3:81" s="3" customFormat="1" ht="15">
      <c r="C86" s="19"/>
      <c r="E86" s="19"/>
      <c r="F86" s="19"/>
      <c r="G86" s="19"/>
      <c r="H86" s="19"/>
      <c r="I86" s="19"/>
      <c r="J86" s="19"/>
      <c r="CC86" s="19"/>
    </row>
    <row r="87" spans="3:81" s="3" customFormat="1" ht="15">
      <c r="C87" s="19"/>
      <c r="E87" s="19"/>
      <c r="F87" s="19"/>
      <c r="G87" s="19"/>
      <c r="H87" s="19"/>
      <c r="I87" s="19"/>
      <c r="J87" s="19"/>
      <c r="CC87" s="19"/>
    </row>
    <row r="88" spans="3:81" s="3" customFormat="1" ht="15">
      <c r="C88" s="19"/>
      <c r="E88" s="19"/>
      <c r="F88" s="19"/>
      <c r="G88" s="19"/>
      <c r="H88" s="19"/>
      <c r="I88" s="19"/>
      <c r="J88" s="19"/>
      <c r="CC88" s="19"/>
    </row>
    <row r="89" spans="3:81" s="3" customFormat="1" ht="15">
      <c r="C89" s="19"/>
      <c r="E89" s="19"/>
      <c r="F89" s="19"/>
      <c r="G89" s="19"/>
      <c r="H89" s="19"/>
      <c r="I89" s="19"/>
      <c r="J89" s="19"/>
      <c r="CC89" s="19"/>
    </row>
    <row r="90" spans="3:81" s="3" customFormat="1" ht="15">
      <c r="C90" s="19"/>
      <c r="E90" s="19"/>
      <c r="F90" s="19"/>
      <c r="G90" s="19"/>
      <c r="H90" s="19"/>
      <c r="I90" s="19"/>
      <c r="J90" s="19"/>
      <c r="CC90" s="19"/>
    </row>
    <row r="91" spans="3:81" s="3" customFormat="1" ht="15">
      <c r="C91" s="19"/>
      <c r="E91" s="19"/>
      <c r="F91" s="19"/>
      <c r="G91" s="19"/>
      <c r="H91" s="19"/>
      <c r="I91" s="19"/>
      <c r="J91" s="19"/>
      <c r="CC91" s="19"/>
    </row>
    <row r="92" spans="3:81" s="3" customFormat="1" ht="15">
      <c r="C92" s="19"/>
      <c r="E92" s="19"/>
      <c r="F92" s="19"/>
      <c r="G92" s="19"/>
      <c r="H92" s="19"/>
      <c r="I92" s="19"/>
      <c r="J92" s="19"/>
      <c r="CC92" s="19"/>
    </row>
    <row r="93" spans="3:81" s="3" customFormat="1" ht="15">
      <c r="C93" s="19"/>
      <c r="E93" s="19"/>
      <c r="F93" s="19"/>
      <c r="G93" s="19"/>
      <c r="H93" s="19"/>
      <c r="I93" s="19"/>
      <c r="J93" s="19"/>
      <c r="CC93" s="19"/>
    </row>
    <row r="94" spans="3:81" s="3" customFormat="1" ht="15">
      <c r="C94" s="19"/>
      <c r="E94" s="19"/>
      <c r="F94" s="19"/>
      <c r="G94" s="19"/>
      <c r="H94" s="19"/>
      <c r="I94" s="19"/>
      <c r="J94" s="19"/>
      <c r="CC94" s="19"/>
    </row>
    <row r="95" spans="3:81" s="3" customFormat="1" ht="15">
      <c r="C95" s="19"/>
      <c r="E95" s="19"/>
      <c r="F95" s="19"/>
      <c r="G95" s="19"/>
      <c r="H95" s="19"/>
      <c r="I95" s="19"/>
      <c r="J95" s="19"/>
      <c r="CC95" s="19"/>
    </row>
    <row r="96" spans="3:81" s="3" customFormat="1" ht="15">
      <c r="C96" s="19"/>
      <c r="E96" s="19"/>
      <c r="F96" s="19"/>
      <c r="G96" s="19"/>
      <c r="H96" s="19"/>
      <c r="I96" s="19"/>
      <c r="J96" s="19"/>
      <c r="CC96" s="19"/>
    </row>
    <row r="97" spans="3:81" s="3" customFormat="1" ht="15">
      <c r="C97" s="19"/>
      <c r="E97" s="19"/>
      <c r="F97" s="19"/>
      <c r="G97" s="19"/>
      <c r="H97" s="19"/>
      <c r="I97" s="19"/>
      <c r="J97" s="19"/>
      <c r="CC97" s="19"/>
    </row>
    <row r="98" spans="3:81" s="3" customFormat="1" ht="15">
      <c r="C98" s="19"/>
      <c r="E98" s="19"/>
      <c r="F98" s="19"/>
      <c r="G98" s="19"/>
      <c r="H98" s="19"/>
      <c r="I98" s="19"/>
      <c r="J98" s="19"/>
      <c r="CC98" s="19"/>
    </row>
    <row r="99" spans="3:81" s="3" customFormat="1" ht="15">
      <c r="C99" s="19"/>
      <c r="E99" s="19"/>
      <c r="F99" s="19"/>
      <c r="G99" s="19"/>
      <c r="H99" s="19"/>
      <c r="I99" s="19"/>
      <c r="J99" s="19"/>
      <c r="CC99" s="19"/>
    </row>
    <row r="100" spans="3:81" s="3" customFormat="1" ht="15">
      <c r="C100" s="19"/>
      <c r="E100" s="19"/>
      <c r="F100" s="19"/>
      <c r="G100" s="19"/>
      <c r="H100" s="19"/>
      <c r="I100" s="19"/>
      <c r="J100" s="19"/>
      <c r="CC100" s="19"/>
    </row>
    <row r="101" spans="3:81" s="3" customFormat="1" ht="15">
      <c r="C101" s="19"/>
      <c r="E101" s="19"/>
      <c r="F101" s="19"/>
      <c r="G101" s="19"/>
      <c r="H101" s="19"/>
      <c r="I101" s="19"/>
      <c r="J101" s="19"/>
      <c r="CC101" s="19"/>
    </row>
    <row r="102" spans="3:81" s="3" customFormat="1" ht="15">
      <c r="C102" s="19"/>
      <c r="E102" s="19"/>
      <c r="F102" s="19"/>
      <c r="G102" s="19"/>
      <c r="H102" s="19"/>
      <c r="I102" s="19"/>
      <c r="J102" s="19"/>
      <c r="CC102" s="19"/>
    </row>
    <row r="103" spans="3:81" s="3" customFormat="1" ht="15">
      <c r="C103" s="19"/>
      <c r="E103" s="19"/>
      <c r="F103" s="19"/>
      <c r="G103" s="19"/>
      <c r="H103" s="19"/>
      <c r="I103" s="19"/>
      <c r="J103" s="19"/>
      <c r="CC103" s="19"/>
    </row>
    <row r="104" spans="3:81" s="3" customFormat="1" ht="15">
      <c r="C104" s="19"/>
      <c r="E104" s="19"/>
      <c r="F104" s="19"/>
      <c r="G104" s="19"/>
      <c r="H104" s="19"/>
      <c r="I104" s="19"/>
      <c r="J104" s="19"/>
      <c r="CC104" s="19"/>
    </row>
    <row r="105" spans="3:81" s="3" customFormat="1" ht="15">
      <c r="C105" s="19"/>
      <c r="E105" s="19"/>
      <c r="F105" s="19"/>
      <c r="G105" s="19"/>
      <c r="H105" s="19"/>
      <c r="I105" s="19"/>
      <c r="J105" s="19"/>
      <c r="CC105" s="19"/>
    </row>
    <row r="106" spans="3:81" s="3" customFormat="1" ht="15">
      <c r="C106" s="19"/>
      <c r="E106" s="19"/>
      <c r="F106" s="19"/>
      <c r="G106" s="19"/>
      <c r="H106" s="19"/>
      <c r="I106" s="19"/>
      <c r="J106" s="19"/>
      <c r="CC106" s="19"/>
    </row>
    <row r="107" spans="3:81" s="3" customFormat="1" ht="15">
      <c r="C107" s="19"/>
      <c r="E107" s="19"/>
      <c r="F107" s="19"/>
      <c r="G107" s="19"/>
      <c r="H107" s="19"/>
      <c r="I107" s="19"/>
      <c r="J107" s="19"/>
      <c r="CC107" s="19"/>
    </row>
    <row r="108" spans="3:81" s="3" customFormat="1" ht="15">
      <c r="C108" s="19"/>
      <c r="E108" s="19"/>
      <c r="F108" s="19"/>
      <c r="G108" s="19"/>
      <c r="H108" s="19"/>
      <c r="I108" s="19"/>
      <c r="J108" s="19"/>
      <c r="CC108" s="19"/>
    </row>
    <row r="109" spans="3:81" s="3" customFormat="1" ht="15">
      <c r="C109" s="19"/>
      <c r="E109" s="19"/>
      <c r="F109" s="19"/>
      <c r="G109" s="19"/>
      <c r="H109" s="19"/>
      <c r="I109" s="19"/>
      <c r="J109" s="19"/>
      <c r="CC109" s="19"/>
    </row>
    <row r="110" spans="3:81" s="3" customFormat="1" ht="15">
      <c r="C110" s="19"/>
      <c r="E110" s="19"/>
      <c r="F110" s="19"/>
      <c r="G110" s="19"/>
      <c r="H110" s="19"/>
      <c r="I110" s="19"/>
      <c r="J110" s="19"/>
      <c r="CC110" s="19"/>
    </row>
    <row r="111" spans="3:81" s="3" customFormat="1" ht="15">
      <c r="C111" s="19"/>
      <c r="E111" s="19"/>
      <c r="F111" s="19"/>
      <c r="G111" s="19"/>
      <c r="H111" s="19"/>
      <c r="I111" s="19"/>
      <c r="J111" s="19"/>
      <c r="CC111" s="19"/>
    </row>
    <row r="112" spans="3:81" s="3" customFormat="1" ht="15">
      <c r="C112" s="19"/>
      <c r="E112" s="19"/>
      <c r="F112" s="19"/>
      <c r="G112" s="19"/>
      <c r="H112" s="19"/>
      <c r="I112" s="19"/>
      <c r="J112" s="19"/>
      <c r="CC112" s="19"/>
    </row>
    <row r="113" spans="3:81" s="3" customFormat="1" ht="15">
      <c r="C113" s="19"/>
      <c r="E113" s="19"/>
      <c r="F113" s="19"/>
      <c r="G113" s="19"/>
      <c r="H113" s="19"/>
      <c r="I113" s="19"/>
      <c r="J113" s="19"/>
      <c r="CC113" s="19"/>
    </row>
    <row r="114" spans="3:81" s="3" customFormat="1" ht="15">
      <c r="C114" s="19"/>
      <c r="E114" s="19"/>
      <c r="F114" s="19"/>
      <c r="G114" s="19"/>
      <c r="H114" s="19"/>
      <c r="I114" s="19"/>
      <c r="J114" s="19"/>
      <c r="CC114" s="19"/>
    </row>
    <row r="115" spans="3:81" s="3" customFormat="1" ht="15">
      <c r="C115" s="19"/>
      <c r="E115" s="19"/>
      <c r="F115" s="19"/>
      <c r="G115" s="19"/>
      <c r="H115" s="19"/>
      <c r="I115" s="19"/>
      <c r="J115" s="19"/>
      <c r="CC115" s="19"/>
    </row>
    <row r="116" spans="3:81" s="3" customFormat="1" ht="15">
      <c r="C116" s="19"/>
      <c r="E116" s="19"/>
      <c r="F116" s="19"/>
      <c r="G116" s="19"/>
      <c r="H116" s="19"/>
      <c r="I116" s="19"/>
      <c r="J116" s="19"/>
      <c r="CC116" s="19"/>
    </row>
    <row r="117" spans="3:81" s="3" customFormat="1" ht="15">
      <c r="C117" s="19"/>
      <c r="E117" s="19"/>
      <c r="F117" s="19"/>
      <c r="G117" s="19"/>
      <c r="H117" s="19"/>
      <c r="I117" s="19"/>
      <c r="J117" s="19"/>
      <c r="CC117" s="19"/>
    </row>
    <row r="118" spans="3:81" s="3" customFormat="1" ht="15">
      <c r="C118" s="19"/>
      <c r="E118" s="19"/>
      <c r="F118" s="19"/>
      <c r="G118" s="19"/>
      <c r="H118" s="19"/>
      <c r="I118" s="19"/>
      <c r="J118" s="19"/>
      <c r="CC118" s="19"/>
    </row>
    <row r="119" spans="3:81" s="3" customFormat="1" ht="15">
      <c r="C119" s="19"/>
      <c r="E119" s="19"/>
      <c r="F119" s="19"/>
      <c r="G119" s="19"/>
      <c r="H119" s="19"/>
      <c r="I119" s="19"/>
      <c r="J119" s="19"/>
      <c r="CC119" s="19"/>
    </row>
    <row r="120" spans="3:81" s="3" customFormat="1" ht="15">
      <c r="C120" s="19"/>
      <c r="E120" s="19"/>
      <c r="F120" s="19"/>
      <c r="G120" s="19"/>
      <c r="H120" s="19"/>
      <c r="I120" s="19"/>
      <c r="J120" s="19"/>
      <c r="CC120" s="19"/>
    </row>
    <row r="121" spans="3:81" s="3" customFormat="1" ht="15">
      <c r="C121" s="19"/>
      <c r="E121" s="19"/>
      <c r="F121" s="19"/>
      <c r="G121" s="19"/>
      <c r="H121" s="19"/>
      <c r="I121" s="19"/>
      <c r="J121" s="19"/>
      <c r="CC121" s="19"/>
    </row>
    <row r="122" spans="3:81" s="3" customFormat="1" ht="15">
      <c r="C122" s="19"/>
      <c r="E122" s="19"/>
      <c r="F122" s="19"/>
      <c r="G122" s="19"/>
      <c r="H122" s="19"/>
      <c r="I122" s="19"/>
      <c r="J122" s="19"/>
      <c r="CC122" s="19"/>
    </row>
    <row r="123" spans="3:81" s="3" customFormat="1" ht="15">
      <c r="C123" s="19"/>
      <c r="E123" s="19"/>
      <c r="F123" s="19"/>
      <c r="G123" s="19"/>
      <c r="H123" s="19"/>
      <c r="I123" s="19"/>
      <c r="J123" s="19"/>
      <c r="CC123" s="19"/>
    </row>
    <row r="124" spans="3:81" s="3" customFormat="1" ht="15">
      <c r="C124" s="19"/>
      <c r="E124" s="19"/>
      <c r="F124" s="19"/>
      <c r="G124" s="19"/>
      <c r="H124" s="19"/>
      <c r="I124" s="19"/>
      <c r="J124" s="19"/>
      <c r="CC124" s="19"/>
    </row>
    <row r="125" spans="3:81" s="3" customFormat="1" ht="15">
      <c r="C125" s="19"/>
      <c r="E125" s="19"/>
      <c r="F125" s="19"/>
      <c r="G125" s="19"/>
      <c r="H125" s="19"/>
      <c r="I125" s="19"/>
      <c r="J125" s="19"/>
      <c r="CC125" s="19"/>
    </row>
    <row r="126" spans="3:81" s="3" customFormat="1" ht="15">
      <c r="C126" s="19"/>
      <c r="E126" s="19"/>
      <c r="F126" s="19"/>
      <c r="G126" s="19"/>
      <c r="H126" s="19"/>
      <c r="I126" s="19"/>
      <c r="J126" s="19"/>
      <c r="CC126" s="19"/>
    </row>
    <row r="127" spans="3:81" s="3" customFormat="1" ht="15">
      <c r="C127" s="19"/>
      <c r="E127" s="19"/>
      <c r="F127" s="19"/>
      <c r="G127" s="19"/>
      <c r="H127" s="19"/>
      <c r="I127" s="19"/>
      <c r="J127" s="19"/>
      <c r="CC127" s="19"/>
    </row>
    <row r="128" spans="3:81" s="3" customFormat="1" ht="15">
      <c r="C128" s="19"/>
      <c r="E128" s="19"/>
      <c r="F128" s="19"/>
      <c r="G128" s="19"/>
      <c r="H128" s="19"/>
      <c r="I128" s="19"/>
      <c r="J128" s="19"/>
      <c r="CC128" s="19"/>
    </row>
    <row r="129" spans="3:81" s="3" customFormat="1" ht="15">
      <c r="C129" s="19"/>
      <c r="E129" s="19"/>
      <c r="F129" s="19"/>
      <c r="G129" s="19"/>
      <c r="H129" s="19"/>
      <c r="I129" s="19"/>
      <c r="J129" s="19"/>
      <c r="CC129" s="19"/>
    </row>
    <row r="130" spans="3:81" s="3" customFormat="1" ht="15">
      <c r="C130" s="19"/>
      <c r="E130" s="19"/>
      <c r="F130" s="19"/>
      <c r="G130" s="19"/>
      <c r="H130" s="19"/>
      <c r="I130" s="19"/>
      <c r="J130" s="19"/>
      <c r="CC130" s="19"/>
    </row>
    <row r="131" spans="3:81" s="3" customFormat="1" ht="15">
      <c r="C131" s="19"/>
      <c r="E131" s="19"/>
      <c r="F131" s="19"/>
      <c r="G131" s="19"/>
      <c r="H131" s="19"/>
      <c r="I131" s="19"/>
      <c r="J131" s="19"/>
      <c r="CC131" s="19"/>
    </row>
    <row r="132" spans="3:81" s="3" customFormat="1" ht="15">
      <c r="C132" s="19"/>
      <c r="E132" s="19"/>
      <c r="F132" s="19"/>
      <c r="G132" s="19"/>
      <c r="H132" s="19"/>
      <c r="I132" s="19"/>
      <c r="J132" s="19"/>
      <c r="CC132" s="19"/>
    </row>
    <row r="133" spans="3:81" s="3" customFormat="1" ht="15">
      <c r="C133" s="19"/>
      <c r="E133" s="19"/>
      <c r="F133" s="19"/>
      <c r="G133" s="19"/>
      <c r="H133" s="19"/>
      <c r="I133" s="19"/>
      <c r="J133" s="19"/>
      <c r="CC133" s="19"/>
    </row>
    <row r="134" spans="3:81" s="3" customFormat="1" ht="15">
      <c r="C134" s="19"/>
      <c r="E134" s="19"/>
      <c r="F134" s="19"/>
      <c r="G134" s="19"/>
      <c r="H134" s="19"/>
      <c r="I134" s="19"/>
      <c r="J134" s="19"/>
      <c r="CC134" s="19"/>
    </row>
    <row r="135" spans="3:81" s="3" customFormat="1" ht="15">
      <c r="C135" s="19"/>
      <c r="E135" s="19"/>
      <c r="F135" s="19"/>
      <c r="G135" s="19"/>
      <c r="H135" s="19"/>
      <c r="I135" s="19"/>
      <c r="J135" s="19"/>
      <c r="CC135" s="19"/>
    </row>
    <row r="136" spans="3:81" s="3" customFormat="1" ht="15">
      <c r="C136" s="19"/>
      <c r="E136" s="19"/>
      <c r="F136" s="19"/>
      <c r="G136" s="19"/>
      <c r="H136" s="19"/>
      <c r="I136" s="19"/>
      <c r="J136" s="19"/>
      <c r="CC136" s="19"/>
    </row>
    <row r="137" spans="3:81" s="3" customFormat="1" ht="15">
      <c r="C137" s="19"/>
      <c r="E137" s="19"/>
      <c r="F137" s="19"/>
      <c r="G137" s="19"/>
      <c r="H137" s="19"/>
      <c r="I137" s="19"/>
      <c r="J137" s="19"/>
      <c r="CC137" s="19"/>
    </row>
    <row r="138" spans="3:81" s="3" customFormat="1" ht="15">
      <c r="C138" s="19"/>
      <c r="E138" s="19"/>
      <c r="F138" s="19"/>
      <c r="G138" s="19"/>
      <c r="H138" s="19"/>
      <c r="I138" s="19"/>
      <c r="J138" s="19"/>
      <c r="CC138" s="19"/>
    </row>
    <row r="139" spans="3:81" s="3" customFormat="1" ht="15">
      <c r="C139" s="19"/>
      <c r="E139" s="19"/>
      <c r="F139" s="19"/>
      <c r="G139" s="19"/>
      <c r="H139" s="19"/>
      <c r="I139" s="19"/>
      <c r="J139" s="19"/>
      <c r="CC139" s="19"/>
    </row>
    <row r="140" spans="3:81" s="3" customFormat="1" ht="15">
      <c r="C140" s="19"/>
      <c r="E140" s="19"/>
      <c r="F140" s="19"/>
      <c r="G140" s="19"/>
      <c r="H140" s="19"/>
      <c r="I140" s="19"/>
      <c r="J140" s="19"/>
      <c r="CC140" s="19"/>
    </row>
    <row r="141" spans="3:81" s="3" customFormat="1" ht="15">
      <c r="C141" s="19"/>
      <c r="E141" s="19"/>
      <c r="F141" s="19"/>
      <c r="G141" s="19"/>
      <c r="H141" s="19"/>
      <c r="I141" s="19"/>
      <c r="J141" s="19"/>
      <c r="CC141" s="19"/>
    </row>
    <row r="142" spans="3:81" s="3" customFormat="1" ht="15">
      <c r="C142" s="19"/>
      <c r="E142" s="19"/>
      <c r="F142" s="19"/>
      <c r="G142" s="19"/>
      <c r="H142" s="19"/>
      <c r="I142" s="19"/>
      <c r="J142" s="19"/>
      <c r="CC142" s="19"/>
    </row>
    <row r="143" spans="3:81" s="3" customFormat="1" ht="15">
      <c r="C143" s="19"/>
      <c r="E143" s="19"/>
      <c r="F143" s="19"/>
      <c r="G143" s="19"/>
      <c r="H143" s="19"/>
      <c r="I143" s="19"/>
      <c r="J143" s="19"/>
      <c r="CC143" s="19"/>
    </row>
    <row r="144" spans="3:81" s="3" customFormat="1" ht="15">
      <c r="C144" s="19"/>
      <c r="E144" s="19"/>
      <c r="F144" s="19"/>
      <c r="G144" s="19"/>
      <c r="H144" s="19"/>
      <c r="I144" s="19"/>
      <c r="J144" s="19"/>
      <c r="CC144" s="19"/>
    </row>
    <row r="145" spans="3:81" s="3" customFormat="1" ht="15">
      <c r="C145" s="19"/>
      <c r="E145" s="19"/>
      <c r="F145" s="19"/>
      <c r="G145" s="19"/>
      <c r="H145" s="19"/>
      <c r="I145" s="19"/>
      <c r="J145" s="19"/>
      <c r="CC145" s="19"/>
    </row>
    <row r="146" spans="3:81" s="3" customFormat="1" ht="15">
      <c r="C146" s="19"/>
      <c r="E146" s="19"/>
      <c r="F146" s="19"/>
      <c r="G146" s="19"/>
      <c r="H146" s="19"/>
      <c r="I146" s="19"/>
      <c r="J146" s="19"/>
      <c r="CC146" s="19"/>
    </row>
    <row r="147" spans="3:81" s="3" customFormat="1" ht="15">
      <c r="C147" s="19"/>
      <c r="E147" s="19"/>
      <c r="F147" s="19"/>
      <c r="G147" s="19"/>
      <c r="H147" s="19"/>
      <c r="I147" s="19"/>
      <c r="J147" s="19"/>
      <c r="CC147" s="19"/>
    </row>
    <row r="148" spans="3:81" s="3" customFormat="1" ht="15">
      <c r="C148" s="19"/>
      <c r="E148" s="19"/>
      <c r="F148" s="19"/>
      <c r="G148" s="19"/>
      <c r="H148" s="19"/>
      <c r="I148" s="19"/>
      <c r="J148" s="19"/>
      <c r="CC148" s="19"/>
    </row>
    <row r="149" spans="3:81" s="3" customFormat="1" ht="15">
      <c r="C149" s="19"/>
      <c r="E149" s="19"/>
      <c r="F149" s="19"/>
      <c r="G149" s="19"/>
      <c r="H149" s="19"/>
      <c r="I149" s="19"/>
      <c r="J149" s="19"/>
      <c r="CC149" s="19"/>
    </row>
    <row r="150" spans="3:81" s="3" customFormat="1" ht="15">
      <c r="C150" s="19"/>
      <c r="E150" s="19"/>
      <c r="F150" s="19"/>
      <c r="G150" s="19"/>
      <c r="H150" s="19"/>
      <c r="I150" s="19"/>
      <c r="J150" s="19"/>
      <c r="CC150" s="19"/>
    </row>
    <row r="151" spans="3:81" s="3" customFormat="1" ht="15">
      <c r="C151" s="19"/>
      <c r="E151" s="19"/>
      <c r="F151" s="19"/>
      <c r="G151" s="19"/>
      <c r="H151" s="19"/>
      <c r="I151" s="19"/>
      <c r="J151" s="19"/>
      <c r="CC151" s="19"/>
    </row>
    <row r="152" spans="3:81" s="3" customFormat="1" ht="15">
      <c r="C152" s="19"/>
      <c r="E152" s="19"/>
      <c r="F152" s="19"/>
      <c r="G152" s="19"/>
      <c r="H152" s="19"/>
      <c r="I152" s="19"/>
      <c r="J152" s="19"/>
      <c r="CC152" s="19"/>
    </row>
    <row r="153" spans="3:81" s="3" customFormat="1" ht="15">
      <c r="C153" s="19"/>
      <c r="E153" s="19"/>
      <c r="F153" s="19"/>
      <c r="G153" s="19"/>
      <c r="H153" s="19"/>
      <c r="I153" s="19"/>
      <c r="J153" s="19"/>
      <c r="CC153" s="19"/>
    </row>
    <row r="154" spans="3:81" s="3" customFormat="1" ht="15">
      <c r="C154" s="19"/>
      <c r="E154" s="19"/>
      <c r="F154" s="19"/>
      <c r="G154" s="19"/>
      <c r="H154" s="19"/>
      <c r="I154" s="19"/>
      <c r="J154" s="19"/>
      <c r="CC154" s="19"/>
    </row>
    <row r="155" spans="3:81" s="3" customFormat="1" ht="15">
      <c r="C155" s="19"/>
      <c r="E155" s="19"/>
      <c r="F155" s="19"/>
      <c r="G155" s="19"/>
      <c r="H155" s="19"/>
      <c r="I155" s="19"/>
      <c r="J155" s="19"/>
      <c r="CC155" s="19"/>
    </row>
    <row r="156" spans="3:81" s="3" customFormat="1" ht="15">
      <c r="C156" s="19"/>
      <c r="E156" s="19"/>
      <c r="F156" s="19"/>
      <c r="G156" s="19"/>
      <c r="H156" s="19"/>
      <c r="I156" s="19"/>
      <c r="J156" s="19"/>
      <c r="CC156" s="19"/>
    </row>
    <row r="157" spans="3:81" s="3" customFormat="1" ht="15">
      <c r="C157" s="19"/>
      <c r="E157" s="19"/>
      <c r="F157" s="19"/>
      <c r="G157" s="19"/>
      <c r="H157" s="19"/>
      <c r="I157" s="19"/>
      <c r="J157" s="19"/>
      <c r="CC157" s="19"/>
    </row>
    <row r="158" spans="3:81" s="3" customFormat="1" ht="15">
      <c r="C158" s="19"/>
      <c r="E158" s="19"/>
      <c r="F158" s="19"/>
      <c r="G158" s="19"/>
      <c r="H158" s="19"/>
      <c r="I158" s="19"/>
      <c r="J158" s="19"/>
      <c r="CC158" s="19"/>
    </row>
    <row r="159" spans="3:81" s="3" customFormat="1" ht="15">
      <c r="C159" s="19"/>
      <c r="E159" s="19"/>
      <c r="F159" s="19"/>
      <c r="G159" s="19"/>
      <c r="H159" s="19"/>
      <c r="I159" s="19"/>
      <c r="J159" s="19"/>
      <c r="CC159" s="19"/>
    </row>
    <row r="160" spans="3:81" s="3" customFormat="1" ht="15">
      <c r="C160" s="19"/>
      <c r="E160" s="19"/>
      <c r="F160" s="19"/>
      <c r="G160" s="19"/>
      <c r="H160" s="19"/>
      <c r="I160" s="19"/>
      <c r="J160" s="19"/>
      <c r="CC160" s="19"/>
    </row>
    <row r="161" spans="3:81" s="3" customFormat="1" ht="15">
      <c r="C161" s="19"/>
      <c r="E161" s="19"/>
      <c r="F161" s="19"/>
      <c r="G161" s="19"/>
      <c r="H161" s="19"/>
      <c r="I161" s="19"/>
      <c r="J161" s="19"/>
      <c r="CC161" s="19"/>
    </row>
    <row r="162" spans="3:81" s="3" customFormat="1" ht="15">
      <c r="C162" s="19"/>
      <c r="E162" s="19"/>
      <c r="F162" s="19"/>
      <c r="G162" s="19"/>
      <c r="H162" s="19"/>
      <c r="I162" s="19"/>
      <c r="J162" s="19"/>
      <c r="CC162" s="19"/>
    </row>
    <row r="163" spans="3:81" s="3" customFormat="1" ht="15">
      <c r="C163" s="19"/>
      <c r="E163" s="19"/>
      <c r="F163" s="19"/>
      <c r="G163" s="19"/>
      <c r="H163" s="19"/>
      <c r="I163" s="19"/>
      <c r="J163" s="19"/>
      <c r="CC163" s="19"/>
    </row>
    <row r="164" spans="3:81" s="3" customFormat="1" ht="15">
      <c r="C164" s="19"/>
      <c r="E164" s="19"/>
      <c r="F164" s="19"/>
      <c r="G164" s="19"/>
      <c r="H164" s="19"/>
      <c r="I164" s="19"/>
      <c r="J164" s="19"/>
      <c r="CC164" s="19"/>
    </row>
    <row r="165" spans="3:81" s="3" customFormat="1" ht="15">
      <c r="C165" s="19"/>
      <c r="E165" s="19"/>
      <c r="F165" s="19"/>
      <c r="G165" s="19"/>
      <c r="H165" s="19"/>
      <c r="I165" s="19"/>
      <c r="J165" s="19"/>
      <c r="CC165" s="19"/>
    </row>
    <row r="166" spans="3:81" s="3" customFormat="1" ht="15">
      <c r="C166" s="19"/>
      <c r="E166" s="19"/>
      <c r="F166" s="19"/>
      <c r="G166" s="19"/>
      <c r="H166" s="19"/>
      <c r="I166" s="19"/>
      <c r="J166" s="19"/>
      <c r="CC166" s="19"/>
    </row>
    <row r="167" spans="3:81" s="3" customFormat="1" ht="15">
      <c r="C167" s="19"/>
      <c r="E167" s="19"/>
      <c r="F167" s="19"/>
      <c r="G167" s="19"/>
      <c r="H167" s="19"/>
      <c r="I167" s="19"/>
      <c r="J167" s="19"/>
      <c r="CC167" s="19"/>
    </row>
    <row r="168" spans="3:81" s="3" customFormat="1" ht="15">
      <c r="C168" s="19"/>
      <c r="E168" s="19"/>
      <c r="F168" s="19"/>
      <c r="G168" s="19"/>
      <c r="H168" s="19"/>
      <c r="I168" s="19"/>
      <c r="J168" s="19"/>
      <c r="CC168" s="19"/>
    </row>
    <row r="169" spans="3:81" s="3" customFormat="1" ht="15">
      <c r="C169" s="19"/>
      <c r="E169" s="19"/>
      <c r="F169" s="19"/>
      <c r="G169" s="19"/>
      <c r="H169" s="19"/>
      <c r="I169" s="19"/>
      <c r="J169" s="19"/>
      <c r="CC169" s="19"/>
    </row>
    <row r="170" spans="3:81" s="3" customFormat="1" ht="15">
      <c r="C170" s="19"/>
      <c r="E170" s="19"/>
      <c r="F170" s="19"/>
      <c r="G170" s="19"/>
      <c r="H170" s="19"/>
      <c r="I170" s="19"/>
      <c r="J170" s="19"/>
      <c r="CC170" s="19"/>
    </row>
    <row r="171" spans="3:81" s="3" customFormat="1" ht="15">
      <c r="C171" s="19"/>
      <c r="E171" s="19"/>
      <c r="F171" s="19"/>
      <c r="G171" s="19"/>
      <c r="H171" s="19"/>
      <c r="I171" s="19"/>
      <c r="J171" s="19"/>
      <c r="CC171" s="19"/>
    </row>
    <row r="172" spans="3:81" s="3" customFormat="1" ht="15">
      <c r="C172" s="19"/>
      <c r="E172" s="19"/>
      <c r="F172" s="19"/>
      <c r="G172" s="19"/>
      <c r="H172" s="19"/>
      <c r="I172" s="19"/>
      <c r="J172" s="19"/>
      <c r="CC172" s="19"/>
    </row>
    <row r="173" spans="3:81" s="3" customFormat="1" ht="15">
      <c r="C173" s="19"/>
      <c r="E173" s="19"/>
      <c r="F173" s="19"/>
      <c r="G173" s="19"/>
      <c r="H173" s="19"/>
      <c r="I173" s="19"/>
      <c r="J173" s="19"/>
      <c r="CC173" s="19"/>
    </row>
    <row r="174" spans="3:81" s="3" customFormat="1" ht="15">
      <c r="C174" s="19"/>
      <c r="E174" s="19"/>
      <c r="F174" s="19"/>
      <c r="G174" s="19"/>
      <c r="H174" s="19"/>
      <c r="I174" s="19"/>
      <c r="J174" s="19"/>
      <c r="CC174" s="19"/>
    </row>
    <row r="175" spans="3:81" s="3" customFormat="1" ht="15">
      <c r="C175" s="19"/>
      <c r="E175" s="19"/>
      <c r="F175" s="19"/>
      <c r="G175" s="19"/>
      <c r="H175" s="19"/>
      <c r="I175" s="19"/>
      <c r="J175" s="19"/>
      <c r="CC175" s="19"/>
    </row>
    <row r="176" spans="3:81" s="3" customFormat="1" ht="15">
      <c r="C176" s="19"/>
      <c r="E176" s="19"/>
      <c r="F176" s="19"/>
      <c r="G176" s="19"/>
      <c r="H176" s="19"/>
      <c r="I176" s="19"/>
      <c r="J176" s="19"/>
      <c r="CC176" s="19"/>
    </row>
    <row r="177" spans="3:81" s="3" customFormat="1" ht="15">
      <c r="C177" s="19"/>
      <c r="E177" s="19"/>
      <c r="F177" s="19"/>
      <c r="G177" s="19"/>
      <c r="H177" s="19"/>
      <c r="I177" s="19"/>
      <c r="J177" s="19"/>
      <c r="CC177" s="19"/>
    </row>
    <row r="178" spans="3:81" s="3" customFormat="1" ht="15">
      <c r="C178" s="19"/>
      <c r="E178" s="19"/>
      <c r="F178" s="19"/>
      <c r="G178" s="19"/>
      <c r="H178" s="19"/>
      <c r="I178" s="19"/>
      <c r="J178" s="19"/>
      <c r="CC178" s="19"/>
    </row>
    <row r="179" spans="3:81" s="3" customFormat="1" ht="15">
      <c r="C179" s="19"/>
      <c r="E179" s="19"/>
      <c r="F179" s="19"/>
      <c r="G179" s="19"/>
      <c r="H179" s="19"/>
      <c r="I179" s="19"/>
      <c r="J179" s="19"/>
      <c r="CC179" s="19"/>
    </row>
    <row r="180" spans="3:81" s="3" customFormat="1" ht="15">
      <c r="C180" s="19"/>
      <c r="E180" s="19"/>
      <c r="F180" s="19"/>
      <c r="G180" s="19"/>
      <c r="H180" s="19"/>
      <c r="I180" s="19"/>
      <c r="J180" s="19"/>
      <c r="CC180" s="19"/>
    </row>
    <row r="181" spans="3:81" s="3" customFormat="1" ht="15">
      <c r="C181" s="19"/>
      <c r="E181" s="19"/>
      <c r="F181" s="19"/>
      <c r="G181" s="19"/>
      <c r="H181" s="19"/>
      <c r="I181" s="19"/>
      <c r="J181" s="19"/>
      <c r="CC181" s="19"/>
    </row>
    <row r="182" spans="3:81" s="3" customFormat="1" ht="15">
      <c r="C182" s="19"/>
      <c r="E182" s="19"/>
      <c r="F182" s="19"/>
      <c r="G182" s="19"/>
      <c r="H182" s="19"/>
      <c r="I182" s="19"/>
      <c r="J182" s="19"/>
      <c r="CC182" s="19"/>
    </row>
    <row r="183" spans="3:81" s="3" customFormat="1" ht="15">
      <c r="C183" s="19"/>
      <c r="E183" s="19"/>
      <c r="F183" s="19"/>
      <c r="G183" s="19"/>
      <c r="H183" s="19"/>
      <c r="I183" s="19"/>
      <c r="J183" s="19"/>
      <c r="CC183" s="19"/>
    </row>
    <row r="184" spans="3:81" s="3" customFormat="1" ht="15">
      <c r="C184" s="19"/>
      <c r="E184" s="19"/>
      <c r="F184" s="19"/>
      <c r="G184" s="19"/>
      <c r="H184" s="19"/>
      <c r="I184" s="19"/>
      <c r="J184" s="19"/>
      <c r="CC184" s="19"/>
    </row>
    <row r="185" spans="3:81" s="3" customFormat="1" ht="15">
      <c r="C185" s="19"/>
      <c r="E185" s="19"/>
      <c r="F185" s="19"/>
      <c r="G185" s="19"/>
      <c r="H185" s="19"/>
      <c r="I185" s="19"/>
      <c r="J185" s="19"/>
      <c r="CC185" s="19"/>
    </row>
    <row r="186" spans="3:81" s="3" customFormat="1" ht="15">
      <c r="C186" s="19"/>
      <c r="E186" s="19"/>
      <c r="F186" s="19"/>
      <c r="G186" s="19"/>
      <c r="H186" s="19"/>
      <c r="I186" s="19"/>
      <c r="J186" s="19"/>
      <c r="CC186" s="19"/>
    </row>
    <row r="187" spans="3:81" s="3" customFormat="1" ht="15">
      <c r="C187" s="19"/>
      <c r="E187" s="19"/>
      <c r="F187" s="19"/>
      <c r="G187" s="19"/>
      <c r="H187" s="19"/>
      <c r="I187" s="19"/>
      <c r="J187" s="19"/>
      <c r="CC187" s="19"/>
    </row>
    <row r="188" spans="3:81" s="3" customFormat="1" ht="15">
      <c r="C188" s="19"/>
      <c r="E188" s="19"/>
      <c r="F188" s="19"/>
      <c r="G188" s="19"/>
      <c r="H188" s="19"/>
      <c r="I188" s="19"/>
      <c r="J188" s="19"/>
      <c r="CC188" s="19"/>
    </row>
    <row r="189" spans="3:81" s="3" customFormat="1" ht="15">
      <c r="C189" s="19"/>
      <c r="E189" s="19"/>
      <c r="F189" s="19"/>
      <c r="G189" s="19"/>
      <c r="H189" s="19"/>
      <c r="I189" s="19"/>
      <c r="J189" s="19"/>
      <c r="CC189" s="19"/>
    </row>
    <row r="190" spans="3:81" s="3" customFormat="1" ht="15">
      <c r="C190" s="19"/>
      <c r="E190" s="19"/>
      <c r="F190" s="19"/>
      <c r="G190" s="19"/>
      <c r="H190" s="19"/>
      <c r="I190" s="19"/>
      <c r="J190" s="19"/>
      <c r="CC190" s="19"/>
    </row>
    <row r="191" spans="3:81" s="3" customFormat="1" ht="15">
      <c r="C191" s="19"/>
      <c r="E191" s="19"/>
      <c r="F191" s="19"/>
      <c r="G191" s="19"/>
      <c r="H191" s="19"/>
      <c r="I191" s="19"/>
      <c r="J191" s="19"/>
      <c r="CC191" s="19"/>
    </row>
    <row r="192" spans="3:81" s="3" customFormat="1" ht="15">
      <c r="C192" s="19"/>
      <c r="E192" s="19"/>
      <c r="F192" s="19"/>
      <c r="G192" s="19"/>
      <c r="H192" s="19"/>
      <c r="I192" s="19"/>
      <c r="J192" s="19"/>
      <c r="CC192" s="19"/>
    </row>
    <row r="193" spans="3:81" s="3" customFormat="1" ht="15">
      <c r="C193" s="19"/>
      <c r="E193" s="19"/>
      <c r="F193" s="19"/>
      <c r="G193" s="19"/>
      <c r="H193" s="19"/>
      <c r="I193" s="19"/>
      <c r="J193" s="19"/>
      <c r="CC193" s="19"/>
    </row>
    <row r="194" spans="3:81" s="3" customFormat="1" ht="15">
      <c r="C194" s="19"/>
      <c r="E194" s="19"/>
      <c r="F194" s="19"/>
      <c r="G194" s="19"/>
      <c r="H194" s="19"/>
      <c r="I194" s="19"/>
      <c r="J194" s="19"/>
      <c r="CC194" s="19"/>
    </row>
    <row r="195" spans="3:81" s="3" customFormat="1" ht="15">
      <c r="C195" s="19"/>
      <c r="E195" s="19"/>
      <c r="F195" s="19"/>
      <c r="G195" s="19"/>
      <c r="H195" s="19"/>
      <c r="I195" s="19"/>
      <c r="J195" s="19"/>
      <c r="CC195" s="19"/>
    </row>
    <row r="196" spans="3:81" s="3" customFormat="1" ht="15">
      <c r="C196" s="19"/>
      <c r="E196" s="19"/>
      <c r="F196" s="19"/>
      <c r="G196" s="19"/>
      <c r="H196" s="19"/>
      <c r="I196" s="19"/>
      <c r="J196" s="19"/>
      <c r="CC196" s="19"/>
    </row>
    <row r="197" spans="3:81" s="3" customFormat="1" ht="15">
      <c r="C197" s="19"/>
      <c r="E197" s="19"/>
      <c r="F197" s="19"/>
      <c r="G197" s="19"/>
      <c r="H197" s="19"/>
      <c r="I197" s="19"/>
      <c r="J197" s="19"/>
      <c r="CC197" s="19"/>
    </row>
    <row r="198" spans="3:81" s="3" customFormat="1" ht="15">
      <c r="C198" s="19"/>
      <c r="E198" s="19"/>
      <c r="F198" s="19"/>
      <c r="G198" s="19"/>
      <c r="H198" s="19"/>
      <c r="I198" s="19"/>
      <c r="J198" s="19"/>
      <c r="CC198" s="19"/>
    </row>
    <row r="199" spans="3:81" s="3" customFormat="1" ht="15">
      <c r="C199" s="19"/>
      <c r="E199" s="19"/>
      <c r="F199" s="19"/>
      <c r="G199" s="19"/>
      <c r="H199" s="19"/>
      <c r="I199" s="19"/>
      <c r="J199" s="19"/>
      <c r="CC199" s="19"/>
    </row>
    <row r="200" spans="3:81" s="3" customFormat="1" ht="15">
      <c r="C200" s="19"/>
      <c r="E200" s="19"/>
      <c r="F200" s="19"/>
      <c r="G200" s="19"/>
      <c r="H200" s="19"/>
      <c r="I200" s="19"/>
      <c r="J200" s="19"/>
      <c r="CC200" s="19"/>
    </row>
    <row r="201" spans="3:81" s="3" customFormat="1" ht="15">
      <c r="C201" s="19"/>
      <c r="E201" s="19"/>
      <c r="F201" s="19"/>
      <c r="G201" s="19"/>
      <c r="H201" s="19"/>
      <c r="I201" s="19"/>
      <c r="J201" s="19"/>
      <c r="CC201" s="19"/>
    </row>
    <row r="202" spans="3:81" s="3" customFormat="1" ht="15">
      <c r="C202" s="19"/>
      <c r="E202" s="19"/>
      <c r="F202" s="19"/>
      <c r="G202" s="19"/>
      <c r="H202" s="19"/>
      <c r="I202" s="19"/>
      <c r="J202" s="19"/>
      <c r="CC202" s="19"/>
    </row>
    <row r="203" spans="3:81" s="3" customFormat="1" ht="15">
      <c r="C203" s="19"/>
      <c r="E203" s="19"/>
      <c r="F203" s="19"/>
      <c r="G203" s="19"/>
      <c r="H203" s="19"/>
      <c r="I203" s="19"/>
      <c r="J203" s="19"/>
      <c r="CC203" s="19"/>
    </row>
    <row r="204" spans="3:81" s="3" customFormat="1" ht="15">
      <c r="C204" s="19"/>
      <c r="E204" s="19"/>
      <c r="F204" s="19"/>
      <c r="G204" s="19"/>
      <c r="H204" s="19"/>
      <c r="I204" s="19"/>
      <c r="J204" s="19"/>
      <c r="CC204" s="19"/>
    </row>
    <row r="205" spans="3:81" s="3" customFormat="1" ht="15">
      <c r="C205" s="19"/>
      <c r="E205" s="19"/>
      <c r="F205" s="19"/>
      <c r="G205" s="19"/>
      <c r="H205" s="19"/>
      <c r="I205" s="19"/>
      <c r="J205" s="19"/>
      <c r="CC205" s="19"/>
    </row>
    <row r="206" spans="3:81" s="3" customFormat="1" ht="15">
      <c r="C206" s="19"/>
      <c r="E206" s="19"/>
      <c r="F206" s="19"/>
      <c r="G206" s="19"/>
      <c r="H206" s="19"/>
      <c r="I206" s="19"/>
      <c r="J206" s="19"/>
      <c r="CC206" s="19"/>
    </row>
    <row r="207" spans="3:81" s="3" customFormat="1" ht="15">
      <c r="C207" s="19"/>
      <c r="E207" s="19"/>
      <c r="F207" s="19"/>
      <c r="G207" s="19"/>
      <c r="H207" s="19"/>
      <c r="I207" s="19"/>
      <c r="J207" s="19"/>
      <c r="CC207" s="19"/>
    </row>
    <row r="208" spans="3:81" s="3" customFormat="1" ht="15">
      <c r="C208" s="19"/>
      <c r="E208" s="19"/>
      <c r="F208" s="19"/>
      <c r="G208" s="19"/>
      <c r="H208" s="19"/>
      <c r="I208" s="19"/>
      <c r="J208" s="19"/>
      <c r="CC208" s="19"/>
    </row>
    <row r="209" spans="3:81" s="3" customFormat="1" ht="15">
      <c r="C209" s="19"/>
      <c r="E209" s="19"/>
      <c r="F209" s="19"/>
      <c r="G209" s="19"/>
      <c r="H209" s="19"/>
      <c r="I209" s="19"/>
      <c r="J209" s="19"/>
      <c r="CC209" s="19"/>
    </row>
    <row r="210" spans="3:81" s="3" customFormat="1" ht="15">
      <c r="C210" s="19"/>
      <c r="E210" s="19"/>
      <c r="F210" s="19"/>
      <c r="G210" s="19"/>
      <c r="H210" s="19"/>
      <c r="I210" s="19"/>
      <c r="J210" s="19"/>
      <c r="CC210" s="19"/>
    </row>
    <row r="211" spans="3:81" s="3" customFormat="1" ht="15">
      <c r="C211" s="19"/>
      <c r="E211" s="19"/>
      <c r="F211" s="19"/>
      <c r="G211" s="19"/>
      <c r="H211" s="19"/>
      <c r="I211" s="19"/>
      <c r="J211" s="19"/>
      <c r="CC211" s="19"/>
    </row>
    <row r="212" spans="3:81" s="3" customFormat="1" ht="15">
      <c r="C212" s="19"/>
      <c r="E212" s="19"/>
      <c r="F212" s="19"/>
      <c r="G212" s="19"/>
      <c r="H212" s="19"/>
      <c r="I212" s="19"/>
      <c r="J212" s="19"/>
      <c r="CC212" s="19"/>
    </row>
    <row r="213" spans="3:81" s="3" customFormat="1" ht="15">
      <c r="C213" s="19"/>
      <c r="E213" s="19"/>
      <c r="F213" s="19"/>
      <c r="G213" s="19"/>
      <c r="H213" s="19"/>
      <c r="I213" s="19"/>
      <c r="J213" s="19"/>
      <c r="CC213" s="19"/>
    </row>
    <row r="214" spans="3:81" s="3" customFormat="1" ht="15">
      <c r="C214" s="19"/>
      <c r="E214" s="19"/>
      <c r="F214" s="19"/>
      <c r="G214" s="19"/>
      <c r="H214" s="19"/>
      <c r="I214" s="19"/>
      <c r="J214" s="19"/>
      <c r="CC214" s="19"/>
    </row>
    <row r="215" spans="3:81" s="3" customFormat="1" ht="15">
      <c r="C215" s="19"/>
      <c r="E215" s="19"/>
      <c r="F215" s="19"/>
      <c r="G215" s="19"/>
      <c r="H215" s="19"/>
      <c r="I215" s="19"/>
      <c r="J215" s="19"/>
      <c r="CC215" s="19"/>
    </row>
    <row r="216" spans="3:81" s="3" customFormat="1" ht="15">
      <c r="C216" s="19"/>
      <c r="E216" s="19"/>
      <c r="F216" s="19"/>
      <c r="G216" s="19"/>
      <c r="H216" s="19"/>
      <c r="I216" s="19"/>
      <c r="J216" s="19"/>
      <c r="CC216" s="19"/>
    </row>
    <row r="217" spans="3:81" s="3" customFormat="1" ht="15">
      <c r="C217" s="19"/>
      <c r="E217" s="19"/>
      <c r="F217" s="19"/>
      <c r="G217" s="19"/>
      <c r="H217" s="19"/>
      <c r="I217" s="19"/>
      <c r="J217" s="19"/>
      <c r="CC217" s="19"/>
    </row>
    <row r="218" spans="3:81" s="3" customFormat="1" ht="15">
      <c r="C218" s="19"/>
      <c r="E218" s="19"/>
      <c r="F218" s="19"/>
      <c r="G218" s="19"/>
      <c r="H218" s="19"/>
      <c r="I218" s="19"/>
      <c r="J218" s="19"/>
      <c r="CC218" s="19"/>
    </row>
    <row r="219" spans="3:81" s="3" customFormat="1" ht="15">
      <c r="C219" s="19"/>
      <c r="E219" s="19"/>
      <c r="F219" s="19"/>
      <c r="G219" s="19"/>
      <c r="H219" s="19"/>
      <c r="I219" s="19"/>
      <c r="J219" s="19"/>
      <c r="CC219" s="19"/>
    </row>
    <row r="220" spans="3:81" s="3" customFormat="1" ht="15">
      <c r="C220" s="19"/>
      <c r="E220" s="19"/>
      <c r="F220" s="19"/>
      <c r="G220" s="19"/>
      <c r="H220" s="19"/>
      <c r="I220" s="19"/>
      <c r="J220" s="19"/>
      <c r="CC220" s="19"/>
    </row>
    <row r="221" spans="3:81" s="3" customFormat="1" ht="15">
      <c r="C221" s="19"/>
      <c r="E221" s="19"/>
      <c r="F221" s="19"/>
      <c r="G221" s="19"/>
      <c r="H221" s="19"/>
      <c r="I221" s="19"/>
      <c r="J221" s="19"/>
      <c r="CC221" s="19"/>
    </row>
    <row r="222" spans="3:81" s="3" customFormat="1" ht="15">
      <c r="C222" s="19"/>
      <c r="E222" s="19"/>
      <c r="F222" s="19"/>
      <c r="G222" s="19"/>
      <c r="H222" s="19"/>
      <c r="I222" s="19"/>
      <c r="J222" s="19"/>
      <c r="CC222" s="19"/>
    </row>
    <row r="223" spans="3:81" s="3" customFormat="1" ht="15">
      <c r="C223" s="19"/>
      <c r="E223" s="19"/>
      <c r="F223" s="19"/>
      <c r="G223" s="19"/>
      <c r="H223" s="19"/>
      <c r="I223" s="19"/>
      <c r="J223" s="19"/>
      <c r="CC223" s="19"/>
    </row>
    <row r="224" spans="3:81" s="3" customFormat="1" ht="15">
      <c r="C224" s="19"/>
      <c r="E224" s="19"/>
      <c r="F224" s="19"/>
      <c r="G224" s="19"/>
      <c r="H224" s="19"/>
      <c r="I224" s="19"/>
      <c r="J224" s="19"/>
      <c r="CC224" s="19"/>
    </row>
    <row r="225" spans="3:81" s="3" customFormat="1" ht="15">
      <c r="C225" s="19"/>
      <c r="E225" s="19"/>
      <c r="F225" s="19"/>
      <c r="G225" s="19"/>
      <c r="H225" s="19"/>
      <c r="I225" s="19"/>
      <c r="J225" s="19"/>
      <c r="CC225" s="19"/>
    </row>
    <row r="226" spans="3:81" s="3" customFormat="1" ht="15">
      <c r="C226" s="19"/>
      <c r="E226" s="19"/>
      <c r="F226" s="19"/>
      <c r="G226" s="19"/>
      <c r="H226" s="19"/>
      <c r="I226" s="19"/>
      <c r="J226" s="19"/>
      <c r="CC226" s="19"/>
    </row>
    <row r="227" spans="3:81" s="3" customFormat="1" ht="15">
      <c r="C227" s="19"/>
      <c r="E227" s="19"/>
      <c r="F227" s="19"/>
      <c r="G227" s="19"/>
      <c r="H227" s="19"/>
      <c r="I227" s="19"/>
      <c r="J227" s="19"/>
      <c r="CC227" s="19"/>
    </row>
    <row r="228" spans="3:81" s="3" customFormat="1" ht="15">
      <c r="C228" s="19"/>
      <c r="E228" s="19"/>
      <c r="F228" s="19"/>
      <c r="G228" s="19"/>
      <c r="H228" s="19"/>
      <c r="I228" s="19"/>
      <c r="J228" s="19"/>
      <c r="CC228" s="19"/>
    </row>
    <row r="229" spans="3:81" s="3" customFormat="1" ht="15">
      <c r="C229" s="19"/>
      <c r="E229" s="19"/>
      <c r="F229" s="19"/>
      <c r="G229" s="19"/>
      <c r="H229" s="19"/>
      <c r="I229" s="19"/>
      <c r="J229" s="19"/>
      <c r="CC229" s="19"/>
    </row>
    <row r="230" spans="3:81" s="3" customFormat="1" ht="15">
      <c r="C230" s="19"/>
      <c r="E230" s="19"/>
      <c r="F230" s="19"/>
      <c r="G230" s="19"/>
      <c r="H230" s="19"/>
      <c r="I230" s="19"/>
      <c r="J230" s="19"/>
      <c r="CC230" s="19"/>
    </row>
    <row r="231" spans="3:81" s="3" customFormat="1" ht="15">
      <c r="C231" s="19"/>
      <c r="E231" s="19"/>
      <c r="F231" s="19"/>
      <c r="G231" s="19"/>
      <c r="H231" s="19"/>
      <c r="I231" s="19"/>
      <c r="J231" s="19"/>
      <c r="CC231" s="19"/>
    </row>
    <row r="232" spans="3:81" s="3" customFormat="1" ht="15">
      <c r="C232" s="19"/>
      <c r="E232" s="19"/>
      <c r="F232" s="19"/>
      <c r="G232" s="19"/>
      <c r="H232" s="19"/>
      <c r="I232" s="19"/>
      <c r="J232" s="19"/>
      <c r="CC232" s="19"/>
    </row>
    <row r="233" spans="3:81" s="3" customFormat="1" ht="15">
      <c r="C233" s="19"/>
      <c r="E233" s="19"/>
      <c r="F233" s="19"/>
      <c r="G233" s="19"/>
      <c r="H233" s="19"/>
      <c r="I233" s="19"/>
      <c r="J233" s="19"/>
      <c r="CC233" s="19"/>
    </row>
    <row r="234" spans="3:81" s="3" customFormat="1" ht="15">
      <c r="C234" s="19"/>
      <c r="E234" s="19"/>
      <c r="F234" s="19"/>
      <c r="G234" s="19"/>
      <c r="H234" s="19"/>
      <c r="I234" s="19"/>
      <c r="J234" s="19"/>
      <c r="CC234" s="19"/>
    </row>
    <row r="235" spans="3:81" s="3" customFormat="1" ht="15">
      <c r="C235" s="19"/>
      <c r="E235" s="19"/>
      <c r="F235" s="19"/>
      <c r="G235" s="19"/>
      <c r="H235" s="19"/>
      <c r="I235" s="19"/>
      <c r="J235" s="19"/>
      <c r="CC235" s="19"/>
    </row>
    <row r="236" spans="3:81" s="3" customFormat="1" ht="15">
      <c r="C236" s="19"/>
      <c r="E236" s="19"/>
      <c r="F236" s="19"/>
      <c r="G236" s="19"/>
      <c r="H236" s="19"/>
      <c r="I236" s="19"/>
      <c r="J236" s="19"/>
      <c r="CC236" s="19"/>
    </row>
    <row r="237" spans="3:81" s="3" customFormat="1" ht="15">
      <c r="C237" s="19"/>
      <c r="E237" s="19"/>
      <c r="F237" s="19"/>
      <c r="G237" s="19"/>
      <c r="H237" s="19"/>
      <c r="I237" s="19"/>
      <c r="J237" s="19"/>
      <c r="CC237" s="19"/>
    </row>
    <row r="238" spans="3:81" s="3" customFormat="1" ht="15">
      <c r="C238" s="19"/>
      <c r="E238" s="19"/>
      <c r="F238" s="19"/>
      <c r="G238" s="19"/>
      <c r="H238" s="19"/>
      <c r="I238" s="19"/>
      <c r="J238" s="19"/>
      <c r="CC238" s="19"/>
    </row>
    <row r="239" spans="3:81" s="3" customFormat="1" ht="15">
      <c r="C239" s="19"/>
      <c r="E239" s="19"/>
      <c r="F239" s="19"/>
      <c r="G239" s="19"/>
      <c r="H239" s="19"/>
      <c r="I239" s="19"/>
      <c r="J239" s="19"/>
      <c r="CC239" s="19"/>
    </row>
    <row r="240" spans="3:81" s="3" customFormat="1" ht="15">
      <c r="C240" s="19"/>
      <c r="E240" s="19"/>
      <c r="F240" s="19"/>
      <c r="G240" s="19"/>
      <c r="H240" s="19"/>
      <c r="I240" s="19"/>
      <c r="J240" s="19"/>
      <c r="CC240" s="19"/>
    </row>
    <row r="241" spans="3:81" s="3" customFormat="1" ht="15">
      <c r="C241" s="19"/>
      <c r="E241" s="19"/>
      <c r="F241" s="19"/>
      <c r="G241" s="19"/>
      <c r="H241" s="19"/>
      <c r="I241" s="19"/>
      <c r="J241" s="19"/>
      <c r="CC241" s="19"/>
    </row>
    <row r="242" spans="3:81" s="3" customFormat="1" ht="15">
      <c r="C242" s="19"/>
      <c r="E242" s="19"/>
      <c r="F242" s="19"/>
      <c r="G242" s="19"/>
      <c r="H242" s="19"/>
      <c r="I242" s="19"/>
      <c r="J242" s="19"/>
      <c r="CC242" s="19"/>
    </row>
    <row r="243" spans="3:81" s="3" customFormat="1" ht="15">
      <c r="C243" s="19"/>
      <c r="E243" s="19"/>
      <c r="F243" s="19"/>
      <c r="G243" s="19"/>
      <c r="H243" s="19"/>
      <c r="I243" s="19"/>
      <c r="J243" s="19"/>
      <c r="CC243" s="19"/>
    </row>
    <row r="244" spans="3:81" s="3" customFormat="1" ht="15">
      <c r="C244" s="19"/>
      <c r="E244" s="19"/>
      <c r="F244" s="19"/>
      <c r="G244" s="19"/>
      <c r="H244" s="19"/>
      <c r="I244" s="19"/>
      <c r="J244" s="19"/>
      <c r="CC244" s="19"/>
    </row>
    <row r="245" spans="3:81" s="3" customFormat="1" ht="15">
      <c r="C245" s="19"/>
      <c r="E245" s="19"/>
      <c r="F245" s="19"/>
      <c r="G245" s="19"/>
      <c r="H245" s="19"/>
      <c r="I245" s="19"/>
      <c r="J245" s="19"/>
      <c r="CC245" s="19"/>
    </row>
    <row r="246" spans="3:81" s="3" customFormat="1" ht="15">
      <c r="C246" s="19"/>
      <c r="E246" s="19"/>
      <c r="F246" s="19"/>
      <c r="G246" s="19"/>
      <c r="H246" s="19"/>
      <c r="I246" s="19"/>
      <c r="J246" s="19"/>
      <c r="CC246" s="19"/>
    </row>
    <row r="247" spans="3:81" s="3" customFormat="1" ht="15">
      <c r="C247" s="19"/>
      <c r="E247" s="19"/>
      <c r="F247" s="19"/>
      <c r="G247" s="19"/>
      <c r="H247" s="19"/>
      <c r="I247" s="19"/>
      <c r="J247" s="19"/>
      <c r="CC247" s="19"/>
    </row>
    <row r="248" spans="3:81" s="3" customFormat="1" ht="15">
      <c r="C248" s="19"/>
      <c r="E248" s="19"/>
      <c r="F248" s="19"/>
      <c r="G248" s="19"/>
      <c r="H248" s="19"/>
      <c r="I248" s="19"/>
      <c r="J248" s="19"/>
      <c r="CC248" s="19"/>
    </row>
    <row r="249" spans="3:81" s="3" customFormat="1" ht="15">
      <c r="C249" s="19"/>
      <c r="E249" s="19"/>
      <c r="F249" s="19"/>
      <c r="G249" s="19"/>
      <c r="H249" s="19"/>
      <c r="I249" s="19"/>
      <c r="J249" s="19"/>
      <c r="CC249" s="19"/>
    </row>
    <row r="250" spans="3:81" s="3" customFormat="1" ht="15">
      <c r="C250" s="19"/>
      <c r="E250" s="19"/>
      <c r="F250" s="19"/>
      <c r="G250" s="19"/>
      <c r="H250" s="19"/>
      <c r="I250" s="19"/>
      <c r="J250" s="19"/>
      <c r="CC250" s="19"/>
    </row>
    <row r="251" spans="3:81" s="3" customFormat="1" ht="15">
      <c r="C251" s="19"/>
      <c r="E251" s="19"/>
      <c r="F251" s="19"/>
      <c r="G251" s="19"/>
      <c r="H251" s="19"/>
      <c r="I251" s="19"/>
      <c r="J251" s="19"/>
      <c r="CC251" s="19"/>
    </row>
    <row r="252" spans="3:81" s="3" customFormat="1" ht="15">
      <c r="C252" s="19"/>
      <c r="E252" s="19"/>
      <c r="F252" s="19"/>
      <c r="G252" s="19"/>
      <c r="H252" s="19"/>
      <c r="I252" s="19"/>
      <c r="J252" s="19"/>
      <c r="CC252" s="19"/>
    </row>
    <row r="253" spans="3:81" s="3" customFormat="1" ht="15">
      <c r="C253" s="19"/>
      <c r="E253" s="19"/>
      <c r="F253" s="19"/>
      <c r="G253" s="19"/>
      <c r="H253" s="19"/>
      <c r="I253" s="19"/>
      <c r="J253" s="19"/>
      <c r="CC253" s="19"/>
    </row>
    <row r="254" spans="3:81" s="3" customFormat="1" ht="15">
      <c r="C254" s="19"/>
      <c r="E254" s="19"/>
      <c r="F254" s="19"/>
      <c r="G254" s="19"/>
      <c r="H254" s="19"/>
      <c r="I254" s="19"/>
      <c r="J254" s="19"/>
      <c r="CC254" s="19"/>
    </row>
    <row r="255" spans="3:81" s="3" customFormat="1" ht="15">
      <c r="C255" s="19"/>
      <c r="E255" s="19"/>
      <c r="F255" s="19"/>
      <c r="G255" s="19"/>
      <c r="H255" s="19"/>
      <c r="I255" s="19"/>
      <c r="J255" s="19"/>
      <c r="CC255" s="19"/>
    </row>
    <row r="256" spans="3:81" s="3" customFormat="1" ht="15">
      <c r="C256" s="19"/>
      <c r="E256" s="19"/>
      <c r="F256" s="19"/>
      <c r="G256" s="19"/>
      <c r="H256" s="19"/>
      <c r="I256" s="19"/>
      <c r="J256" s="19"/>
      <c r="CC256" s="19"/>
    </row>
    <row r="257" spans="3:81" s="3" customFormat="1" ht="15">
      <c r="C257" s="19"/>
      <c r="E257" s="19"/>
      <c r="F257" s="19"/>
      <c r="G257" s="19"/>
      <c r="H257" s="19"/>
      <c r="I257" s="19"/>
      <c r="J257" s="19"/>
      <c r="CC257" s="19"/>
    </row>
    <row r="258" spans="3:81" s="3" customFormat="1" ht="15">
      <c r="C258" s="19"/>
      <c r="E258" s="19"/>
      <c r="F258" s="19"/>
      <c r="G258" s="19"/>
      <c r="H258" s="19"/>
      <c r="I258" s="19"/>
      <c r="J258" s="19"/>
      <c r="CC258" s="19"/>
    </row>
    <row r="259" spans="3:81" s="3" customFormat="1" ht="15">
      <c r="C259" s="19"/>
      <c r="E259" s="19"/>
      <c r="F259" s="19"/>
      <c r="G259" s="19"/>
      <c r="H259" s="19"/>
      <c r="I259" s="19"/>
      <c r="J259" s="19"/>
      <c r="CC259" s="19"/>
    </row>
    <row r="260" spans="3:81" s="3" customFormat="1" ht="15">
      <c r="C260" s="19"/>
      <c r="E260" s="19"/>
      <c r="F260" s="19"/>
      <c r="G260" s="19"/>
      <c r="H260" s="19"/>
      <c r="I260" s="19"/>
      <c r="J260" s="19"/>
      <c r="CC260" s="19"/>
    </row>
    <row r="261" spans="3:81" s="3" customFormat="1" ht="15">
      <c r="C261" s="19"/>
      <c r="E261" s="19"/>
      <c r="F261" s="19"/>
      <c r="G261" s="19"/>
      <c r="H261" s="19"/>
      <c r="I261" s="19"/>
      <c r="J261" s="19"/>
      <c r="CC261" s="19"/>
    </row>
    <row r="262" spans="3:81" s="3" customFormat="1" ht="15">
      <c r="C262" s="19"/>
      <c r="E262" s="19"/>
      <c r="F262" s="19"/>
      <c r="G262" s="19"/>
      <c r="H262" s="19"/>
      <c r="I262" s="19"/>
      <c r="J262" s="19"/>
      <c r="CC262" s="19"/>
    </row>
    <row r="263" spans="3:81" s="3" customFormat="1" ht="15">
      <c r="C263" s="19"/>
      <c r="E263" s="19"/>
      <c r="F263" s="19"/>
      <c r="G263" s="19"/>
      <c r="H263" s="19"/>
      <c r="I263" s="19"/>
      <c r="J263" s="19"/>
      <c r="CC263" s="19"/>
    </row>
    <row r="264" spans="3:81" s="3" customFormat="1" ht="15">
      <c r="C264" s="19"/>
      <c r="E264" s="19"/>
      <c r="F264" s="19"/>
      <c r="G264" s="19"/>
      <c r="H264" s="19"/>
      <c r="I264" s="19"/>
      <c r="J264" s="19"/>
      <c r="CC264" s="19"/>
    </row>
    <row r="265" spans="3:81" s="3" customFormat="1" ht="15">
      <c r="C265" s="19"/>
      <c r="E265" s="19"/>
      <c r="F265" s="19"/>
      <c r="G265" s="19"/>
      <c r="H265" s="19"/>
      <c r="I265" s="19"/>
      <c r="J265" s="19"/>
      <c r="CC265" s="19"/>
    </row>
    <row r="266" spans="3:81" s="3" customFormat="1" ht="15">
      <c r="C266" s="19"/>
      <c r="E266" s="19"/>
      <c r="F266" s="19"/>
      <c r="G266" s="19"/>
      <c r="H266" s="19"/>
      <c r="I266" s="19"/>
      <c r="J266" s="19"/>
      <c r="CC266" s="19"/>
    </row>
    <row r="267" spans="3:81" s="3" customFormat="1" ht="15">
      <c r="C267" s="19"/>
      <c r="E267" s="19"/>
      <c r="F267" s="19"/>
      <c r="G267" s="19"/>
      <c r="H267" s="19"/>
      <c r="I267" s="19"/>
      <c r="J267" s="19"/>
      <c r="CC267" s="19"/>
    </row>
    <row r="268" spans="3:81" s="3" customFormat="1" ht="15">
      <c r="C268" s="19"/>
      <c r="E268" s="19"/>
      <c r="F268" s="19"/>
      <c r="G268" s="19"/>
      <c r="H268" s="19"/>
      <c r="I268" s="19"/>
      <c r="J268" s="19"/>
      <c r="CC268" s="19"/>
    </row>
    <row r="269" spans="3:81" s="3" customFormat="1" ht="15">
      <c r="C269" s="19"/>
      <c r="E269" s="19"/>
      <c r="F269" s="19"/>
      <c r="G269" s="19"/>
      <c r="H269" s="19"/>
      <c r="I269" s="19"/>
      <c r="J269" s="19"/>
      <c r="CC269" s="19"/>
    </row>
    <row r="270" spans="3:81" s="3" customFormat="1" ht="15">
      <c r="C270" s="19"/>
      <c r="E270" s="19"/>
      <c r="F270" s="19"/>
      <c r="G270" s="19"/>
      <c r="H270" s="19"/>
      <c r="I270" s="19"/>
      <c r="J270" s="19"/>
      <c r="CC270" s="19"/>
    </row>
    <row r="271" spans="3:81" s="3" customFormat="1" ht="15">
      <c r="C271" s="19"/>
      <c r="E271" s="19"/>
      <c r="F271" s="19"/>
      <c r="G271" s="19"/>
      <c r="H271" s="19"/>
      <c r="I271" s="19"/>
      <c r="J271" s="19"/>
      <c r="CC271" s="19"/>
    </row>
    <row r="272" spans="3:81" s="3" customFormat="1" ht="15">
      <c r="C272" s="19"/>
      <c r="E272" s="19"/>
      <c r="F272" s="19"/>
      <c r="G272" s="19"/>
      <c r="H272" s="19"/>
      <c r="I272" s="19"/>
      <c r="J272" s="19"/>
      <c r="CC272" s="19"/>
    </row>
    <row r="273" spans="3:81" s="3" customFormat="1" ht="15">
      <c r="C273" s="19"/>
      <c r="E273" s="19"/>
      <c r="F273" s="19"/>
      <c r="G273" s="19"/>
      <c r="H273" s="19"/>
      <c r="I273" s="19"/>
      <c r="J273" s="19"/>
      <c r="CC273" s="19"/>
    </row>
    <row r="274" spans="3:81" s="3" customFormat="1" ht="15">
      <c r="C274" s="19"/>
      <c r="E274" s="19"/>
      <c r="F274" s="19"/>
      <c r="G274" s="19"/>
      <c r="H274" s="19"/>
      <c r="I274" s="19"/>
      <c r="J274" s="19"/>
      <c r="CC274" s="19"/>
    </row>
    <row r="275" spans="3:81" s="3" customFormat="1" ht="15">
      <c r="C275" s="19"/>
      <c r="E275" s="19"/>
      <c r="F275" s="19"/>
      <c r="G275" s="19"/>
      <c r="H275" s="19"/>
      <c r="I275" s="19"/>
      <c r="J275" s="19"/>
      <c r="CC275" s="19"/>
    </row>
    <row r="276" spans="3:81" s="3" customFormat="1" ht="15">
      <c r="C276" s="19"/>
      <c r="E276" s="19"/>
      <c r="F276" s="19"/>
      <c r="G276" s="19"/>
      <c r="H276" s="19"/>
      <c r="I276" s="19"/>
      <c r="J276" s="19"/>
      <c r="CC276" s="19"/>
    </row>
    <row r="277" spans="3:81" s="3" customFormat="1" ht="15">
      <c r="C277" s="19"/>
      <c r="E277" s="19"/>
      <c r="F277" s="19"/>
      <c r="G277" s="19"/>
      <c r="H277" s="19"/>
      <c r="I277" s="19"/>
      <c r="J277" s="19"/>
      <c r="CC277" s="19"/>
    </row>
    <row r="278" spans="3:81" s="3" customFormat="1" ht="15">
      <c r="C278" s="19"/>
      <c r="E278" s="19"/>
      <c r="F278" s="19"/>
      <c r="G278" s="19"/>
      <c r="H278" s="19"/>
      <c r="I278" s="19"/>
      <c r="J278" s="19"/>
      <c r="CC278" s="19"/>
    </row>
    <row r="279" spans="3:81" s="3" customFormat="1" ht="15">
      <c r="C279" s="19"/>
      <c r="E279" s="19"/>
      <c r="F279" s="19"/>
      <c r="G279" s="19"/>
      <c r="H279" s="19"/>
      <c r="I279" s="19"/>
      <c r="J279" s="19"/>
      <c r="CC279" s="19"/>
    </row>
    <row r="280" spans="3:81" s="3" customFormat="1" ht="15">
      <c r="C280" s="19"/>
      <c r="E280" s="19"/>
      <c r="F280" s="19"/>
      <c r="G280" s="19"/>
      <c r="H280" s="19"/>
      <c r="I280" s="19"/>
      <c r="J280" s="19"/>
      <c r="CC280" s="19"/>
    </row>
    <row r="281" spans="3:81" s="3" customFormat="1" ht="15">
      <c r="C281" s="19"/>
      <c r="E281" s="19"/>
      <c r="F281" s="19"/>
      <c r="G281" s="19"/>
      <c r="H281" s="19"/>
      <c r="I281" s="19"/>
      <c r="J281" s="19"/>
      <c r="CC281" s="19"/>
    </row>
    <row r="282" spans="3:81" s="3" customFormat="1" ht="15">
      <c r="C282" s="19"/>
      <c r="E282" s="19"/>
      <c r="F282" s="19"/>
      <c r="G282" s="19"/>
      <c r="H282" s="19"/>
      <c r="I282" s="19"/>
      <c r="J282" s="19"/>
      <c r="CC282" s="19"/>
    </row>
    <row r="283" spans="3:81" s="3" customFormat="1" ht="15">
      <c r="C283" s="19"/>
      <c r="E283" s="19"/>
      <c r="F283" s="19"/>
      <c r="G283" s="19"/>
      <c r="H283" s="19"/>
      <c r="I283" s="19"/>
      <c r="J283" s="19"/>
      <c r="CC283" s="19"/>
    </row>
    <row r="284" spans="3:81" s="3" customFormat="1" ht="15">
      <c r="C284" s="19"/>
      <c r="E284" s="19"/>
      <c r="F284" s="19"/>
      <c r="G284" s="19"/>
      <c r="H284" s="19"/>
      <c r="I284" s="19"/>
      <c r="J284" s="19"/>
      <c r="CC284" s="19"/>
    </row>
    <row r="285" spans="3:81" s="3" customFormat="1" ht="15">
      <c r="C285" s="19"/>
      <c r="E285" s="19"/>
      <c r="F285" s="19"/>
      <c r="G285" s="19"/>
      <c r="H285" s="19"/>
      <c r="I285" s="19"/>
      <c r="J285" s="19"/>
      <c r="CC285" s="19"/>
    </row>
    <row r="286" spans="3:81" s="3" customFormat="1" ht="15">
      <c r="C286" s="19"/>
      <c r="E286" s="19"/>
      <c r="F286" s="19"/>
      <c r="G286" s="19"/>
      <c r="H286" s="19"/>
      <c r="I286" s="19"/>
      <c r="J286" s="19"/>
      <c r="CC286" s="19"/>
    </row>
    <row r="287" spans="3:81" s="3" customFormat="1" ht="15">
      <c r="C287" s="19"/>
      <c r="E287" s="19"/>
      <c r="F287" s="19"/>
      <c r="G287" s="19"/>
      <c r="H287" s="19"/>
      <c r="I287" s="19"/>
      <c r="J287" s="19"/>
      <c r="CC287" s="19"/>
    </row>
    <row r="288" spans="3:81" s="3" customFormat="1" ht="15">
      <c r="C288" s="19"/>
      <c r="E288" s="19"/>
      <c r="F288" s="19"/>
      <c r="G288" s="19"/>
      <c r="H288" s="19"/>
      <c r="I288" s="19"/>
      <c r="J288" s="19"/>
      <c r="CC288" s="19"/>
    </row>
    <row r="289" spans="3:81" s="3" customFormat="1" ht="15">
      <c r="C289" s="19"/>
      <c r="E289" s="19"/>
      <c r="F289" s="19"/>
      <c r="G289" s="19"/>
      <c r="H289" s="19"/>
      <c r="I289" s="19"/>
      <c r="J289" s="19"/>
      <c r="CC289" s="19"/>
    </row>
    <row r="290" spans="3:81" s="3" customFormat="1" ht="15">
      <c r="C290" s="19"/>
      <c r="E290" s="19"/>
      <c r="F290" s="19"/>
      <c r="G290" s="19"/>
      <c r="H290" s="19"/>
      <c r="I290" s="19"/>
      <c r="J290" s="19"/>
      <c r="CC290" s="19"/>
    </row>
    <row r="291" spans="3:81" s="3" customFormat="1" ht="15">
      <c r="C291" s="19"/>
      <c r="E291" s="19"/>
      <c r="F291" s="19"/>
      <c r="G291" s="19"/>
      <c r="H291" s="19"/>
      <c r="I291" s="19"/>
      <c r="J291" s="19"/>
      <c r="CC291" s="19"/>
    </row>
    <row r="292" spans="3:81" s="3" customFormat="1" ht="15">
      <c r="C292" s="19"/>
      <c r="E292" s="19"/>
      <c r="F292" s="19"/>
      <c r="G292" s="19"/>
      <c r="H292" s="19"/>
      <c r="I292" s="19"/>
      <c r="J292" s="19"/>
      <c r="CC292" s="19"/>
    </row>
    <row r="293" spans="3:81" s="3" customFormat="1" ht="15">
      <c r="C293" s="19"/>
      <c r="E293" s="19"/>
      <c r="F293" s="19"/>
      <c r="G293" s="19"/>
      <c r="H293" s="19"/>
      <c r="I293" s="19"/>
      <c r="J293" s="19"/>
      <c r="CC293" s="19"/>
    </row>
    <row r="294" spans="3:81" s="3" customFormat="1" ht="15">
      <c r="C294" s="19"/>
      <c r="E294" s="19"/>
      <c r="F294" s="19"/>
      <c r="G294" s="19"/>
      <c r="H294" s="19"/>
      <c r="I294" s="19"/>
      <c r="J294" s="19"/>
      <c r="CC294" s="19"/>
    </row>
    <row r="295" spans="3:81" s="3" customFormat="1" ht="15">
      <c r="C295" s="19"/>
      <c r="E295" s="19"/>
      <c r="F295" s="19"/>
      <c r="G295" s="19"/>
      <c r="H295" s="19"/>
      <c r="I295" s="19"/>
      <c r="J295" s="19"/>
      <c r="CC295" s="19"/>
    </row>
    <row r="296" spans="3:81" s="3" customFormat="1" ht="15">
      <c r="C296" s="19"/>
      <c r="E296" s="19"/>
      <c r="F296" s="19"/>
      <c r="G296" s="19"/>
      <c r="H296" s="19"/>
      <c r="I296" s="19"/>
      <c r="J296" s="19"/>
      <c r="CC296" s="19"/>
    </row>
    <row r="297" spans="3:81" s="3" customFormat="1" ht="15">
      <c r="C297" s="19"/>
      <c r="E297" s="19"/>
      <c r="F297" s="19"/>
      <c r="G297" s="19"/>
      <c r="H297" s="19"/>
      <c r="I297" s="19"/>
      <c r="J297" s="19"/>
      <c r="CC297" s="19"/>
    </row>
    <row r="298" spans="3:81" s="3" customFormat="1" ht="15">
      <c r="C298" s="19"/>
      <c r="E298" s="19"/>
      <c r="F298" s="19"/>
      <c r="G298" s="19"/>
      <c r="H298" s="19"/>
      <c r="I298" s="19"/>
      <c r="J298" s="19"/>
      <c r="CC298" s="19"/>
    </row>
    <row r="299" spans="3:81" s="3" customFormat="1" ht="15">
      <c r="C299" s="19"/>
      <c r="E299" s="19"/>
      <c r="F299" s="19"/>
      <c r="G299" s="19"/>
      <c r="H299" s="19"/>
      <c r="I299" s="19"/>
      <c r="J299" s="19"/>
      <c r="CC299" s="19"/>
    </row>
    <row r="300" spans="3:81" s="3" customFormat="1" ht="15">
      <c r="C300" s="19"/>
      <c r="E300" s="19"/>
      <c r="F300" s="19"/>
      <c r="G300" s="19"/>
      <c r="H300" s="19"/>
      <c r="I300" s="19"/>
      <c r="J300" s="19"/>
      <c r="CC300" s="19"/>
    </row>
    <row r="301" spans="3:81" s="3" customFormat="1" ht="15">
      <c r="C301" s="19"/>
      <c r="E301" s="19"/>
      <c r="F301" s="19"/>
      <c r="G301" s="19"/>
      <c r="H301" s="19"/>
      <c r="I301" s="19"/>
      <c r="J301" s="19"/>
      <c r="CC301" s="19"/>
    </row>
    <row r="302" spans="3:81" s="3" customFormat="1" ht="15">
      <c r="C302" s="19"/>
      <c r="E302" s="19"/>
      <c r="F302" s="19"/>
      <c r="G302" s="19"/>
      <c r="H302" s="19"/>
      <c r="I302" s="19"/>
      <c r="J302" s="19"/>
      <c r="CC302" s="19"/>
    </row>
    <row r="303" spans="3:81" s="3" customFormat="1" ht="15">
      <c r="C303" s="19"/>
      <c r="E303" s="19"/>
      <c r="F303" s="19"/>
      <c r="G303" s="19"/>
      <c r="H303" s="19"/>
      <c r="I303" s="19"/>
      <c r="J303" s="19"/>
      <c r="CC303" s="19"/>
    </row>
    <row r="304" spans="3:81" s="3" customFormat="1" ht="15">
      <c r="C304" s="19"/>
      <c r="E304" s="19"/>
      <c r="F304" s="19"/>
      <c r="G304" s="19"/>
      <c r="H304" s="19"/>
      <c r="I304" s="19"/>
      <c r="J304" s="19"/>
      <c r="CC304" s="19"/>
    </row>
    <row r="305" spans="3:81" s="3" customFormat="1" ht="15">
      <c r="C305" s="19"/>
      <c r="E305" s="19"/>
      <c r="F305" s="19"/>
      <c r="G305" s="19"/>
      <c r="H305" s="19"/>
      <c r="I305" s="19"/>
      <c r="J305" s="19"/>
      <c r="CC305" s="19"/>
    </row>
    <row r="306" spans="3:81" s="3" customFormat="1" ht="15">
      <c r="C306" s="19"/>
      <c r="E306" s="19"/>
      <c r="F306" s="19"/>
      <c r="G306" s="19"/>
      <c r="H306" s="19"/>
      <c r="I306" s="19"/>
      <c r="J306" s="19"/>
      <c r="CC306" s="19"/>
    </row>
    <row r="307" spans="3:81" s="3" customFormat="1" ht="15">
      <c r="C307" s="19"/>
      <c r="E307" s="19"/>
      <c r="F307" s="19"/>
      <c r="G307" s="19"/>
      <c r="H307" s="19"/>
      <c r="I307" s="19"/>
      <c r="J307" s="19"/>
      <c r="CC307" s="19"/>
    </row>
    <row r="308" spans="3:81" s="3" customFormat="1" ht="15">
      <c r="C308" s="19"/>
      <c r="E308" s="19"/>
      <c r="F308" s="19"/>
      <c r="G308" s="19"/>
      <c r="H308" s="19"/>
      <c r="I308" s="19"/>
      <c r="J308" s="19"/>
      <c r="CC308" s="19"/>
    </row>
    <row r="309" spans="3:81" s="3" customFormat="1" ht="15">
      <c r="C309" s="19"/>
      <c r="E309" s="19"/>
      <c r="F309" s="19"/>
      <c r="G309" s="19"/>
      <c r="H309" s="19"/>
      <c r="I309" s="19"/>
      <c r="J309" s="19"/>
      <c r="CC309" s="19"/>
    </row>
    <row r="310" spans="3:81" s="3" customFormat="1" ht="15">
      <c r="C310" s="19"/>
      <c r="E310" s="19"/>
      <c r="F310" s="19"/>
      <c r="G310" s="19"/>
      <c r="H310" s="19"/>
      <c r="I310" s="19"/>
      <c r="J310" s="19"/>
      <c r="CC310" s="19"/>
    </row>
    <row r="311" spans="3:81" s="3" customFormat="1" ht="15">
      <c r="C311" s="19"/>
      <c r="E311" s="19"/>
      <c r="F311" s="19"/>
      <c r="G311" s="19"/>
      <c r="H311" s="19"/>
      <c r="I311" s="19"/>
      <c r="J311" s="19"/>
      <c r="CC311" s="19"/>
    </row>
    <row r="312" spans="3:81" s="3" customFormat="1" ht="15">
      <c r="C312" s="19"/>
      <c r="E312" s="19"/>
      <c r="F312" s="19"/>
      <c r="G312" s="19"/>
      <c r="H312" s="19"/>
      <c r="I312" s="19"/>
      <c r="J312" s="19"/>
      <c r="CC312" s="19"/>
    </row>
    <row r="313" spans="3:81" s="3" customFormat="1" ht="15">
      <c r="C313" s="19"/>
      <c r="E313" s="19"/>
      <c r="F313" s="19"/>
      <c r="G313" s="19"/>
      <c r="H313" s="19"/>
      <c r="I313" s="19"/>
      <c r="J313" s="19"/>
      <c r="CC313" s="19"/>
    </row>
    <row r="314" spans="3:81" s="3" customFormat="1" ht="15">
      <c r="C314" s="19"/>
      <c r="E314" s="19"/>
      <c r="F314" s="19"/>
      <c r="G314" s="19"/>
      <c r="H314" s="19"/>
      <c r="I314" s="19"/>
      <c r="J314" s="19"/>
      <c r="CC314" s="19"/>
    </row>
    <row r="315" spans="3:81" s="3" customFormat="1" ht="15">
      <c r="C315" s="19"/>
      <c r="E315" s="19"/>
      <c r="F315" s="19"/>
      <c r="G315" s="19"/>
      <c r="H315" s="19"/>
      <c r="I315" s="19"/>
      <c r="J315" s="19"/>
      <c r="CC315" s="19"/>
    </row>
    <row r="316" spans="3:81" s="3" customFormat="1" ht="15">
      <c r="C316" s="19"/>
      <c r="E316" s="19"/>
      <c r="F316" s="19"/>
      <c r="G316" s="19"/>
      <c r="H316" s="19"/>
      <c r="I316" s="19"/>
      <c r="J316" s="19"/>
      <c r="CC316" s="19"/>
    </row>
    <row r="317" spans="3:81" s="3" customFormat="1" ht="15">
      <c r="C317" s="19"/>
      <c r="E317" s="19"/>
      <c r="F317" s="19"/>
      <c r="G317" s="19"/>
      <c r="H317" s="19"/>
      <c r="I317" s="19"/>
      <c r="J317" s="19"/>
      <c r="CC317" s="19"/>
    </row>
    <row r="318" spans="3:81" s="3" customFormat="1" ht="15">
      <c r="C318" s="19"/>
      <c r="E318" s="19"/>
      <c r="F318" s="19"/>
      <c r="G318" s="19"/>
      <c r="H318" s="19"/>
      <c r="I318" s="19"/>
      <c r="J318" s="19"/>
      <c r="CC318" s="19"/>
    </row>
    <row r="319" spans="3:81" s="3" customFormat="1" ht="15">
      <c r="C319" s="19"/>
      <c r="E319" s="19"/>
      <c r="F319" s="19"/>
      <c r="G319" s="19"/>
      <c r="H319" s="19"/>
      <c r="I319" s="19"/>
      <c r="J319" s="19"/>
      <c r="CC319" s="19"/>
    </row>
    <row r="320" spans="3:81" s="3" customFormat="1" ht="15">
      <c r="C320" s="19"/>
      <c r="E320" s="19"/>
      <c r="F320" s="19"/>
      <c r="G320" s="19"/>
      <c r="H320" s="19"/>
      <c r="I320" s="19"/>
      <c r="J320" s="19"/>
      <c r="CC320" s="19"/>
    </row>
    <row r="321" spans="3:81" s="3" customFormat="1" ht="15">
      <c r="C321" s="19"/>
      <c r="E321" s="19"/>
      <c r="F321" s="19"/>
      <c r="G321" s="19"/>
      <c r="H321" s="19"/>
      <c r="I321" s="19"/>
      <c r="J321" s="19"/>
      <c r="CC321" s="19"/>
    </row>
    <row r="322" spans="3:81" s="3" customFormat="1" ht="15">
      <c r="C322" s="19"/>
      <c r="E322" s="19"/>
      <c r="F322" s="19"/>
      <c r="G322" s="19"/>
      <c r="H322" s="19"/>
      <c r="I322" s="19"/>
      <c r="J322" s="19"/>
      <c r="CC322" s="19"/>
    </row>
    <row r="323" spans="3:81" s="3" customFormat="1" ht="15">
      <c r="C323" s="19"/>
      <c r="E323" s="19"/>
      <c r="F323" s="19"/>
      <c r="G323" s="19"/>
      <c r="H323" s="19"/>
      <c r="I323" s="19"/>
      <c r="J323" s="19"/>
      <c r="CC323" s="19"/>
    </row>
    <row r="324" spans="3:81" s="3" customFormat="1" ht="15">
      <c r="C324" s="19"/>
      <c r="E324" s="19"/>
      <c r="F324" s="19"/>
      <c r="G324" s="19"/>
      <c r="H324" s="19"/>
      <c r="I324" s="19"/>
      <c r="J324" s="19"/>
      <c r="CC324" s="19"/>
    </row>
    <row r="325" spans="3:81" s="3" customFormat="1" ht="15">
      <c r="C325" s="19"/>
      <c r="E325" s="19"/>
      <c r="F325" s="19"/>
      <c r="G325" s="19"/>
      <c r="H325" s="19"/>
      <c r="I325" s="19"/>
      <c r="J325" s="19"/>
      <c r="CC325" s="19"/>
    </row>
    <row r="326" spans="3:81" s="3" customFormat="1" ht="15">
      <c r="C326" s="19"/>
      <c r="E326" s="19"/>
      <c r="F326" s="19"/>
      <c r="G326" s="19"/>
      <c r="H326" s="19"/>
      <c r="I326" s="19"/>
      <c r="J326" s="19"/>
      <c r="CC326" s="19"/>
    </row>
    <row r="327" spans="3:81" s="3" customFormat="1" ht="15">
      <c r="C327" s="19"/>
      <c r="E327" s="19"/>
      <c r="F327" s="19"/>
      <c r="G327" s="19"/>
      <c r="H327" s="19"/>
      <c r="I327" s="19"/>
      <c r="J327" s="19"/>
      <c r="CC327" s="19"/>
    </row>
    <row r="328" spans="3:81" s="3" customFormat="1" ht="15">
      <c r="C328" s="19"/>
      <c r="E328" s="19"/>
      <c r="F328" s="19"/>
      <c r="G328" s="19"/>
      <c r="H328" s="19"/>
      <c r="I328" s="19"/>
      <c r="J328" s="19"/>
      <c r="CC328" s="19"/>
    </row>
    <row r="329" spans="3:81" s="3" customFormat="1" ht="15">
      <c r="C329" s="19"/>
      <c r="E329" s="19"/>
      <c r="F329" s="19"/>
      <c r="G329" s="19"/>
      <c r="H329" s="19"/>
      <c r="I329" s="19"/>
      <c r="J329" s="19"/>
      <c r="CC329" s="19"/>
    </row>
    <row r="330" spans="3:81" s="3" customFormat="1" ht="15">
      <c r="C330" s="19"/>
      <c r="E330" s="19"/>
      <c r="F330" s="19"/>
      <c r="G330" s="19"/>
      <c r="H330" s="19"/>
      <c r="I330" s="19"/>
      <c r="J330" s="19"/>
      <c r="CC330" s="19"/>
    </row>
    <row r="331" spans="3:81" s="3" customFormat="1" ht="15">
      <c r="C331" s="19"/>
      <c r="E331" s="19"/>
      <c r="F331" s="19"/>
      <c r="G331" s="19"/>
      <c r="H331" s="19"/>
      <c r="I331" s="19"/>
      <c r="J331" s="19"/>
      <c r="CC331" s="19"/>
    </row>
    <row r="332" spans="3:81" s="3" customFormat="1" ht="15">
      <c r="C332" s="19"/>
      <c r="E332" s="19"/>
      <c r="F332" s="19"/>
      <c r="G332" s="19"/>
      <c r="H332" s="19"/>
      <c r="I332" s="19"/>
      <c r="J332" s="19"/>
      <c r="CC332" s="19"/>
    </row>
    <row r="333" spans="3:81" s="3" customFormat="1" ht="15">
      <c r="C333" s="19"/>
      <c r="E333" s="19"/>
      <c r="F333" s="19"/>
      <c r="G333" s="19"/>
      <c r="H333" s="19"/>
      <c r="I333" s="19"/>
      <c r="J333" s="19"/>
      <c r="CC333" s="19"/>
    </row>
    <row r="334" spans="3:81" s="3" customFormat="1" ht="15">
      <c r="C334" s="19"/>
      <c r="E334" s="19"/>
      <c r="F334" s="19"/>
      <c r="G334" s="19"/>
      <c r="H334" s="19"/>
      <c r="I334" s="19"/>
      <c r="J334" s="19"/>
      <c r="CC334" s="19"/>
    </row>
    <row r="335" spans="3:81">
      <c r="C335" s="6"/>
      <c r="E335" s="6"/>
      <c r="F335" s="6"/>
      <c r="G335" s="6"/>
      <c r="H335" s="6"/>
      <c r="I335" s="6"/>
      <c r="J335" s="6"/>
    </row>
    <row r="336" spans="3:81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  <row r="1839" spans="3:10">
      <c r="C1839" s="6"/>
      <c r="E1839" s="6"/>
      <c r="F1839" s="6"/>
      <c r="G1839" s="6"/>
      <c r="H1839" s="6"/>
      <c r="I1839" s="6"/>
      <c r="J1839" s="6"/>
    </row>
    <row r="1840" spans="3:10">
      <c r="C1840" s="6"/>
      <c r="E1840" s="6"/>
      <c r="F1840" s="6"/>
      <c r="G1840" s="6"/>
      <c r="H1840" s="6"/>
      <c r="I1840" s="6"/>
      <c r="J1840" s="6"/>
    </row>
    <row r="1841" spans="3:10">
      <c r="C1841" s="6"/>
      <c r="E1841" s="6"/>
      <c r="F1841" s="6"/>
      <c r="G1841" s="6"/>
      <c r="H1841" s="6"/>
      <c r="I1841" s="6"/>
      <c r="J1841" s="6"/>
    </row>
    <row r="1842" spans="3:10">
      <c r="C1842" s="6"/>
      <c r="E1842" s="6"/>
      <c r="F1842" s="6"/>
      <c r="G1842" s="6"/>
      <c r="H1842" s="6"/>
      <c r="I1842" s="6"/>
      <c r="J1842" s="6"/>
    </row>
    <row r="1843" spans="3:10">
      <c r="C1843" s="6"/>
      <c r="E1843" s="6"/>
      <c r="F1843" s="6"/>
      <c r="G1843" s="6"/>
      <c r="H1843" s="6"/>
      <c r="I1843" s="6"/>
      <c r="J1843" s="6"/>
    </row>
    <row r="1844" spans="3:10">
      <c r="C1844" s="6"/>
      <c r="E1844" s="6"/>
      <c r="F1844" s="6"/>
      <c r="G1844" s="6"/>
      <c r="H1844" s="6"/>
      <c r="I1844" s="6"/>
      <c r="J1844" s="6"/>
    </row>
    <row r="1845" spans="3:10">
      <c r="C1845" s="6"/>
      <c r="E1845" s="6"/>
      <c r="F1845" s="6"/>
      <c r="G1845" s="6"/>
      <c r="H1845" s="6"/>
      <c r="I1845" s="6"/>
      <c r="J1845" s="6"/>
    </row>
    <row r="1846" spans="3:10">
      <c r="C1846" s="6"/>
      <c r="E1846" s="6"/>
      <c r="F1846" s="6"/>
      <c r="G1846" s="6"/>
      <c r="H1846" s="6"/>
      <c r="I1846" s="6"/>
      <c r="J1846" s="6"/>
    </row>
    <row r="1847" spans="3:10">
      <c r="C1847" s="6"/>
      <c r="E1847" s="6"/>
      <c r="F1847" s="6"/>
      <c r="G1847" s="6"/>
      <c r="H1847" s="6"/>
      <c r="I1847" s="6"/>
      <c r="J1847" s="6"/>
    </row>
  </sheetData>
  <mergeCells count="44">
    <mergeCell ref="E11:F11"/>
    <mergeCell ref="G11:H11"/>
    <mergeCell ref="A2:J2"/>
    <mergeCell ref="A3:F3"/>
    <mergeCell ref="A5:H5"/>
    <mergeCell ref="A8:A9"/>
    <mergeCell ref="B8:B9"/>
    <mergeCell ref="C8:C9"/>
    <mergeCell ref="D8:D9"/>
    <mergeCell ref="E8:F9"/>
    <mergeCell ref="G8:H9"/>
    <mergeCell ref="I8:I9"/>
    <mergeCell ref="J8:J9"/>
    <mergeCell ref="X8:AA8"/>
    <mergeCell ref="AB8:AJ8"/>
    <mergeCell ref="CC8:CC9"/>
    <mergeCell ref="C10:AJ10"/>
    <mergeCell ref="E18:F18"/>
    <mergeCell ref="G18:H18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C17:AJ17"/>
    <mergeCell ref="E19:F19"/>
    <mergeCell ref="G19:H19"/>
    <mergeCell ref="E20:F20"/>
    <mergeCell ref="G20:H20"/>
    <mergeCell ref="E21:F21"/>
    <mergeCell ref="G21:H21"/>
    <mergeCell ref="E25:F25"/>
    <mergeCell ref="G25:H25"/>
    <mergeCell ref="E22:F22"/>
    <mergeCell ref="G22:H22"/>
    <mergeCell ref="E23:F23"/>
    <mergeCell ref="G23:H23"/>
    <mergeCell ref="E24:F24"/>
    <mergeCell ref="G24:H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1848"/>
  <sheetViews>
    <sheetView workbookViewId="0">
      <selection activeCell="C8" sqref="C8:C9"/>
    </sheetView>
  </sheetViews>
  <sheetFormatPr defaultRowHeight="15.75"/>
  <cols>
    <col min="1" max="1" width="6.5703125" style="1" customWidth="1"/>
    <col min="2" max="2" width="36.1406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0.5703125" style="1" customWidth="1"/>
    <col min="10" max="10" width="9.710937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ht="20.25" customHeight="1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CC2" s="1"/>
    </row>
    <row r="3" spans="1:81" s="4" customFormat="1" ht="18.75">
      <c r="A3" s="79" t="s">
        <v>164</v>
      </c>
      <c r="B3" s="79"/>
      <c r="C3" s="79"/>
      <c r="D3" s="79"/>
      <c r="E3" s="79"/>
      <c r="F3" s="79"/>
      <c r="G3" s="5"/>
      <c r="H3" s="5"/>
      <c r="I3" s="5"/>
      <c r="J3" s="5"/>
    </row>
    <row r="4" spans="1:81" ht="18.75" hidden="1">
      <c r="A4" s="28"/>
      <c r="B4" s="28"/>
      <c r="C4" s="28"/>
      <c r="D4" s="28"/>
      <c r="E4" s="28"/>
      <c r="F4" s="28"/>
      <c r="CC4" s="1"/>
    </row>
    <row r="5" spans="1:81" ht="18.75">
      <c r="A5" s="80" t="s">
        <v>102</v>
      </c>
      <c r="B5" s="80"/>
      <c r="C5" s="80"/>
      <c r="D5" s="80"/>
      <c r="E5" s="80"/>
      <c r="F5" s="80"/>
      <c r="G5" s="2"/>
      <c r="H5" s="2"/>
      <c r="I5" s="2"/>
      <c r="J5" s="2"/>
      <c r="CC5" s="1"/>
    </row>
    <row r="6" spans="1:81" ht="7.5" customHeight="1">
      <c r="CC6" s="1"/>
    </row>
    <row r="7" spans="1:81" hidden="1">
      <c r="CC7" s="1"/>
    </row>
    <row r="8" spans="1:81" s="3" customFormat="1" ht="14.25" customHeight="1">
      <c r="A8" s="73" t="s">
        <v>70</v>
      </c>
      <c r="B8" s="69" t="s">
        <v>0</v>
      </c>
      <c r="C8" s="69" t="s">
        <v>165</v>
      </c>
      <c r="D8" s="76" t="s">
        <v>90</v>
      </c>
      <c r="E8" s="71" t="s">
        <v>1</v>
      </c>
      <c r="F8" s="73"/>
      <c r="G8" s="71" t="s">
        <v>5</v>
      </c>
      <c r="H8" s="73"/>
      <c r="I8" s="69" t="s">
        <v>4</v>
      </c>
      <c r="J8" s="71" t="s">
        <v>2</v>
      </c>
      <c r="K8" s="3" t="s">
        <v>6</v>
      </c>
      <c r="L8" s="3" t="s">
        <v>7</v>
      </c>
      <c r="M8" s="3" t="s">
        <v>68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86" t="s">
        <v>69</v>
      </c>
      <c r="Y8" s="86"/>
      <c r="Z8" s="86"/>
      <c r="AA8" s="86"/>
      <c r="AB8" s="68" t="s">
        <v>71</v>
      </c>
      <c r="AC8" s="68"/>
      <c r="AD8" s="68"/>
      <c r="AE8" s="68"/>
      <c r="AF8" s="68"/>
      <c r="AG8" s="68"/>
      <c r="AH8" s="68"/>
      <c r="AI8" s="68"/>
      <c r="AJ8" s="68"/>
      <c r="AK8" s="3" t="s">
        <v>25</v>
      </c>
      <c r="AL8" s="3" t="s">
        <v>26</v>
      </c>
      <c r="AM8" s="3" t="s">
        <v>27</v>
      </c>
      <c r="AN8" s="3" t="s">
        <v>28</v>
      </c>
      <c r="AO8" s="3" t="s">
        <v>29</v>
      </c>
      <c r="AP8" s="3" t="s">
        <v>30</v>
      </c>
      <c r="AQ8" s="3" t="s">
        <v>31</v>
      </c>
      <c r="AR8" s="3" t="s">
        <v>32</v>
      </c>
      <c r="AS8" s="3" t="s">
        <v>33</v>
      </c>
      <c r="AT8" s="3" t="s">
        <v>34</v>
      </c>
      <c r="AU8" s="3" t="s">
        <v>35</v>
      </c>
      <c r="AV8" s="3" t="s">
        <v>36</v>
      </c>
      <c r="AW8" s="3" t="s">
        <v>37</v>
      </c>
      <c r="AX8" s="3" t="s">
        <v>38</v>
      </c>
      <c r="AY8" s="3" t="s">
        <v>39</v>
      </c>
      <c r="AZ8" s="3" t="s">
        <v>40</v>
      </c>
      <c r="BA8" s="3" t="s">
        <v>41</v>
      </c>
      <c r="BB8" s="3" t="s">
        <v>42</v>
      </c>
      <c r="BC8" s="3" t="s">
        <v>43</v>
      </c>
      <c r="BD8" s="3" t="s">
        <v>44</v>
      </c>
      <c r="BE8" s="3" t="s">
        <v>45</v>
      </c>
      <c r="BF8" s="3" t="s">
        <v>46</v>
      </c>
      <c r="BG8" s="3" t="s">
        <v>47</v>
      </c>
      <c r="BH8" s="3" t="s">
        <v>48</v>
      </c>
      <c r="BI8" s="3" t="s">
        <v>49</v>
      </c>
      <c r="BJ8" s="3" t="s">
        <v>50</v>
      </c>
      <c r="BK8" s="3" t="s">
        <v>51</v>
      </c>
      <c r="BL8" s="3" t="s">
        <v>52</v>
      </c>
      <c r="BM8" s="3" t="s">
        <v>53</v>
      </c>
      <c r="BN8" s="3" t="s">
        <v>54</v>
      </c>
      <c r="BO8" s="3" t="s">
        <v>55</v>
      </c>
      <c r="BP8" s="3" t="s">
        <v>56</v>
      </c>
      <c r="BQ8" s="3" t="s">
        <v>57</v>
      </c>
      <c r="BR8" s="3" t="s">
        <v>58</v>
      </c>
      <c r="BS8" s="3" t="s">
        <v>59</v>
      </c>
      <c r="BT8" s="3" t="s">
        <v>60</v>
      </c>
      <c r="BU8" s="3" t="s">
        <v>61</v>
      </c>
      <c r="BV8" s="3" t="s">
        <v>62</v>
      </c>
      <c r="BW8" s="3" t="s">
        <v>63</v>
      </c>
      <c r="BX8" s="3" t="s">
        <v>64</v>
      </c>
      <c r="BY8" s="3" t="s">
        <v>65</v>
      </c>
      <c r="BZ8" s="3" t="s">
        <v>66</v>
      </c>
      <c r="CA8" s="3" t="s">
        <v>67</v>
      </c>
      <c r="CB8" s="8"/>
      <c r="CC8" s="67"/>
    </row>
    <row r="9" spans="1:81" s="3" customFormat="1" ht="15.75" customHeight="1">
      <c r="A9" s="74"/>
      <c r="B9" s="69"/>
      <c r="C9" s="70"/>
      <c r="D9" s="77"/>
      <c r="E9" s="72"/>
      <c r="F9" s="78"/>
      <c r="G9" s="72"/>
      <c r="H9" s="78"/>
      <c r="I9" s="70"/>
      <c r="J9" s="72"/>
      <c r="X9" s="23" t="s">
        <v>18</v>
      </c>
      <c r="Y9" s="23" t="s">
        <v>19</v>
      </c>
      <c r="Z9" s="23" t="s">
        <v>20</v>
      </c>
      <c r="AA9" s="23" t="s">
        <v>21</v>
      </c>
      <c r="AB9" s="23" t="s">
        <v>72</v>
      </c>
      <c r="AC9" s="23" t="s">
        <v>22</v>
      </c>
      <c r="AD9" s="23" t="s">
        <v>73</v>
      </c>
      <c r="AE9" s="23" t="s">
        <v>74</v>
      </c>
      <c r="AF9" s="23" t="s">
        <v>75</v>
      </c>
      <c r="AG9" s="23" t="s">
        <v>23</v>
      </c>
      <c r="AH9" s="23" t="s">
        <v>24</v>
      </c>
      <c r="AI9" s="23" t="s">
        <v>94</v>
      </c>
      <c r="AJ9" s="23" t="s">
        <v>76</v>
      </c>
      <c r="CB9" s="8"/>
      <c r="CC9" s="67"/>
    </row>
    <row r="10" spans="1:81" s="3" customFormat="1">
      <c r="A10" s="1"/>
      <c r="B10" s="22" t="s">
        <v>77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CC10" s="19"/>
    </row>
    <row r="11" spans="1:81" s="3" customFormat="1">
      <c r="A11" s="25" t="str">
        <f>"15/4"</f>
        <v>15/4</v>
      </c>
      <c r="B11" s="11" t="s">
        <v>146</v>
      </c>
      <c r="C11" s="17">
        <v>250</v>
      </c>
      <c r="D11" s="13">
        <v>177.66</v>
      </c>
      <c r="E11" s="82">
        <v>6.98</v>
      </c>
      <c r="F11" s="82"/>
      <c r="G11" s="82">
        <v>7.94</v>
      </c>
      <c r="H11" s="82"/>
      <c r="I11" s="21">
        <v>33.24</v>
      </c>
      <c r="J11" s="21">
        <v>232.58</v>
      </c>
      <c r="K11" s="13">
        <v>4.3600000000000003</v>
      </c>
      <c r="L11" s="13">
        <v>0.11</v>
      </c>
      <c r="M11" s="13">
        <v>4.3600000000000003</v>
      </c>
      <c r="N11" s="13">
        <v>0</v>
      </c>
      <c r="O11" s="13">
        <v>9.18</v>
      </c>
      <c r="P11" s="13">
        <v>17.420000000000002</v>
      </c>
      <c r="Q11" s="13">
        <v>2.21</v>
      </c>
      <c r="R11" s="13">
        <v>0</v>
      </c>
      <c r="S11" s="13">
        <v>0</v>
      </c>
      <c r="T11" s="13">
        <v>0.1</v>
      </c>
      <c r="U11" s="13">
        <v>1.93</v>
      </c>
      <c r="V11" s="13">
        <v>0</v>
      </c>
      <c r="W11" s="13">
        <v>328.24</v>
      </c>
      <c r="X11" s="20">
        <v>172.54</v>
      </c>
      <c r="Y11" s="20">
        <v>40.299999999999997</v>
      </c>
      <c r="Z11" s="20">
        <v>128.88</v>
      </c>
      <c r="AA11" s="20">
        <v>0.64</v>
      </c>
      <c r="AB11" s="20">
        <v>30</v>
      </c>
      <c r="AC11" s="20">
        <v>90.4</v>
      </c>
      <c r="AD11" s="20">
        <v>74.33</v>
      </c>
      <c r="AE11" s="20">
        <v>0.39</v>
      </c>
      <c r="AF11" s="20">
        <v>0.06</v>
      </c>
      <c r="AG11" s="20">
        <v>0.15</v>
      </c>
      <c r="AH11" s="20">
        <v>0.37</v>
      </c>
      <c r="AI11" s="20">
        <v>1.25</v>
      </c>
      <c r="AJ11" s="20">
        <v>7.25</v>
      </c>
      <c r="AK11" s="3">
        <v>0</v>
      </c>
      <c r="AL11" s="3">
        <v>0</v>
      </c>
      <c r="AM11" s="3">
        <v>0</v>
      </c>
      <c r="AN11" s="3">
        <v>1218.26</v>
      </c>
      <c r="AO11" s="3">
        <v>462.29</v>
      </c>
      <c r="AP11" s="3">
        <v>457.33</v>
      </c>
      <c r="AQ11" s="3">
        <v>496.24</v>
      </c>
      <c r="AR11" s="3">
        <v>128.43</v>
      </c>
      <c r="AS11" s="3">
        <v>949.37</v>
      </c>
      <c r="AT11" s="3">
        <v>719.67</v>
      </c>
      <c r="AU11" s="3">
        <v>2134.33</v>
      </c>
      <c r="AV11" s="3">
        <v>1914.1</v>
      </c>
      <c r="AW11" s="3">
        <v>464.02</v>
      </c>
      <c r="AX11" s="3">
        <v>1017.12</v>
      </c>
      <c r="AY11" s="3">
        <v>3995.52</v>
      </c>
      <c r="AZ11" s="3">
        <v>4.0999999999999996</v>
      </c>
      <c r="BA11" s="3">
        <v>952.01</v>
      </c>
      <c r="BB11" s="3">
        <v>775.21</v>
      </c>
      <c r="BC11" s="3">
        <v>529.96</v>
      </c>
      <c r="BD11" s="3">
        <v>217.59</v>
      </c>
      <c r="BE11" s="3">
        <v>1.01</v>
      </c>
      <c r="BF11" s="3">
        <v>1.44</v>
      </c>
      <c r="BG11" s="3">
        <v>1.0900000000000001</v>
      </c>
      <c r="BH11" s="3">
        <v>2.67</v>
      </c>
      <c r="BI11" s="3">
        <v>0.08</v>
      </c>
      <c r="BJ11" s="3">
        <v>0.65</v>
      </c>
      <c r="BK11" s="3">
        <v>0</v>
      </c>
      <c r="BL11" s="3">
        <v>4.22</v>
      </c>
      <c r="BM11" s="3">
        <v>0</v>
      </c>
      <c r="BN11" s="3">
        <v>1.29</v>
      </c>
      <c r="BO11" s="3">
        <v>0.81</v>
      </c>
      <c r="BP11" s="3">
        <v>0.64</v>
      </c>
      <c r="BQ11" s="3">
        <v>0</v>
      </c>
      <c r="BR11" s="3">
        <v>0</v>
      </c>
      <c r="BS11" s="3">
        <v>0.38</v>
      </c>
      <c r="BT11" s="3">
        <v>32.9</v>
      </c>
      <c r="BU11" s="3">
        <v>0</v>
      </c>
      <c r="BV11" s="3">
        <v>0</v>
      </c>
      <c r="BW11" s="3">
        <v>12.6</v>
      </c>
      <c r="BX11" s="3">
        <v>0.31</v>
      </c>
      <c r="BY11" s="3">
        <v>0.08</v>
      </c>
      <c r="BZ11" s="3">
        <v>0</v>
      </c>
      <c r="CA11" s="3">
        <v>0</v>
      </c>
      <c r="CB11" s="3">
        <v>177.66</v>
      </c>
      <c r="CC11" s="19"/>
    </row>
    <row r="12" spans="1:81" s="3" customFormat="1">
      <c r="A12" s="25" t="str">
        <f>"260"</f>
        <v>260</v>
      </c>
      <c r="B12" s="11" t="s">
        <v>147</v>
      </c>
      <c r="C12" s="24" t="str">
        <f>"200"</f>
        <v>200</v>
      </c>
      <c r="D12" s="13">
        <v>156.15</v>
      </c>
      <c r="E12" s="82">
        <v>0.1</v>
      </c>
      <c r="F12" s="82"/>
      <c r="G12" s="82">
        <v>0.02</v>
      </c>
      <c r="H12" s="82"/>
      <c r="I12" s="21">
        <v>9.2799999999999994</v>
      </c>
      <c r="J12" s="21">
        <v>36.99</v>
      </c>
      <c r="K12" s="13">
        <v>0</v>
      </c>
      <c r="L12" s="13">
        <v>0</v>
      </c>
      <c r="M12" s="13">
        <v>0</v>
      </c>
      <c r="N12" s="13">
        <v>0</v>
      </c>
      <c r="O12" s="13">
        <v>9.2799999999999994</v>
      </c>
      <c r="P12" s="13">
        <v>0</v>
      </c>
      <c r="Q12" s="13">
        <v>0.15</v>
      </c>
      <c r="R12" s="13">
        <v>0</v>
      </c>
      <c r="S12" s="13">
        <v>0</v>
      </c>
      <c r="T12" s="13">
        <v>0.4</v>
      </c>
      <c r="U12" s="13">
        <v>0.06</v>
      </c>
      <c r="V12" s="13">
        <v>0.24</v>
      </c>
      <c r="W12" s="13">
        <v>348.64</v>
      </c>
      <c r="X12" s="20">
        <v>51.59</v>
      </c>
      <c r="Y12" s="20">
        <v>34.69</v>
      </c>
      <c r="Z12" s="20">
        <v>40.770000000000003</v>
      </c>
      <c r="AA12" s="20">
        <v>0.72</v>
      </c>
      <c r="AB12" s="20">
        <v>0</v>
      </c>
      <c r="AC12" s="20">
        <v>120.56</v>
      </c>
      <c r="AD12" s="20">
        <v>25.64</v>
      </c>
      <c r="AE12" s="20">
        <v>0.46</v>
      </c>
      <c r="AF12" s="20">
        <v>0.03</v>
      </c>
      <c r="AG12" s="20">
        <v>0.04</v>
      </c>
      <c r="AH12" s="20">
        <v>0.5</v>
      </c>
      <c r="AI12" s="20">
        <v>0.76</v>
      </c>
      <c r="AJ12" s="20">
        <v>10.119999999999999</v>
      </c>
      <c r="AK12" s="3">
        <v>0</v>
      </c>
      <c r="AL12" s="3">
        <v>0</v>
      </c>
      <c r="AM12" s="3">
        <v>0</v>
      </c>
      <c r="AN12" s="3">
        <v>24.79</v>
      </c>
      <c r="AO12" s="3">
        <v>28.53</v>
      </c>
      <c r="AP12" s="3">
        <v>17.809999999999999</v>
      </c>
      <c r="AQ12" s="3">
        <v>77.8</v>
      </c>
      <c r="AR12" s="3">
        <v>4.5</v>
      </c>
      <c r="AS12" s="3">
        <v>24.04</v>
      </c>
      <c r="AT12" s="3">
        <v>39.36</v>
      </c>
      <c r="AU12" s="3">
        <v>121.33</v>
      </c>
      <c r="AV12" s="3">
        <v>110.03</v>
      </c>
      <c r="AW12" s="3">
        <v>16.53</v>
      </c>
      <c r="AX12" s="3">
        <v>11.51</v>
      </c>
      <c r="AY12" s="3">
        <v>153.13</v>
      </c>
      <c r="AZ12" s="3">
        <v>6.15</v>
      </c>
      <c r="BA12" s="3">
        <v>144.65</v>
      </c>
      <c r="BB12" s="3">
        <v>102.12</v>
      </c>
      <c r="BC12" s="3">
        <v>18.41</v>
      </c>
      <c r="BD12" s="3">
        <v>23.09</v>
      </c>
      <c r="BE12" s="3">
        <v>0.01</v>
      </c>
      <c r="BF12" s="3">
        <v>0</v>
      </c>
      <c r="BG12" s="3">
        <v>0</v>
      </c>
      <c r="BH12" s="3">
        <v>0.01</v>
      </c>
      <c r="BI12" s="3">
        <v>0.03</v>
      </c>
      <c r="BJ12" s="3">
        <v>0.01</v>
      </c>
      <c r="BK12" s="3">
        <v>0</v>
      </c>
      <c r="BL12" s="3">
        <v>0.14000000000000001</v>
      </c>
      <c r="BM12" s="3">
        <v>0</v>
      </c>
      <c r="BN12" s="3">
        <v>0.02</v>
      </c>
      <c r="BO12" s="3">
        <v>0.01</v>
      </c>
      <c r="BP12" s="3">
        <v>0</v>
      </c>
      <c r="BQ12" s="3">
        <v>0</v>
      </c>
      <c r="BR12" s="3">
        <v>0</v>
      </c>
      <c r="BS12" s="3">
        <v>0.02</v>
      </c>
      <c r="BT12" s="3">
        <v>0.14000000000000001</v>
      </c>
      <c r="BU12" s="3">
        <v>0</v>
      </c>
      <c r="BV12" s="3">
        <v>0</v>
      </c>
      <c r="BW12" s="3">
        <v>0.19</v>
      </c>
      <c r="BX12" s="3">
        <v>0.14000000000000001</v>
      </c>
      <c r="BY12" s="3">
        <v>0</v>
      </c>
      <c r="BZ12" s="3">
        <v>0</v>
      </c>
      <c r="CA12" s="3">
        <v>0</v>
      </c>
      <c r="CB12" s="3">
        <v>156.15</v>
      </c>
      <c r="CC12" s="19"/>
    </row>
    <row r="13" spans="1:81" s="3" customFormat="1">
      <c r="A13" s="18">
        <v>0.61538461538461542</v>
      </c>
      <c r="B13" s="11" t="s">
        <v>79</v>
      </c>
      <c r="C13" s="17">
        <v>36</v>
      </c>
      <c r="D13" s="13">
        <v>0</v>
      </c>
      <c r="E13" s="82">
        <v>2.38</v>
      </c>
      <c r="F13" s="82"/>
      <c r="G13" s="82">
        <v>0.23</v>
      </c>
      <c r="H13" s="82"/>
      <c r="I13" s="21">
        <v>16.82</v>
      </c>
      <c r="J13" s="21">
        <v>80.78</v>
      </c>
      <c r="K13" s="13">
        <v>0</v>
      </c>
      <c r="L13" s="13">
        <v>0</v>
      </c>
      <c r="M13" s="13">
        <v>0</v>
      </c>
      <c r="N13" s="13">
        <v>0</v>
      </c>
      <c r="O13" s="13">
        <v>0.28000000000000003</v>
      </c>
      <c r="P13" s="13">
        <v>11.4</v>
      </c>
      <c r="Q13" s="13">
        <v>0.05</v>
      </c>
      <c r="R13" s="13">
        <v>0</v>
      </c>
      <c r="S13" s="13">
        <v>0</v>
      </c>
      <c r="T13" s="13">
        <v>0.08</v>
      </c>
      <c r="U13" s="13">
        <v>0.45</v>
      </c>
      <c r="V13" s="13">
        <v>61.43</v>
      </c>
      <c r="W13" s="13">
        <v>20.62</v>
      </c>
      <c r="X13" s="20">
        <v>5.39</v>
      </c>
      <c r="Y13" s="20">
        <v>7.96</v>
      </c>
      <c r="Z13" s="20">
        <v>20.98</v>
      </c>
      <c r="AA13" s="20">
        <v>0.56000000000000005</v>
      </c>
      <c r="AB13" s="20">
        <v>0</v>
      </c>
      <c r="AC13" s="20">
        <v>0</v>
      </c>
      <c r="AD13" s="20">
        <v>0</v>
      </c>
      <c r="AE13" s="20">
        <v>0</v>
      </c>
      <c r="AF13" s="20">
        <v>0.04</v>
      </c>
      <c r="AG13" s="20">
        <v>0.01</v>
      </c>
      <c r="AH13" s="20">
        <v>0.34</v>
      </c>
      <c r="AI13" s="20">
        <v>0</v>
      </c>
      <c r="AJ13" s="20">
        <v>0</v>
      </c>
      <c r="AK13" s="3">
        <v>0</v>
      </c>
      <c r="AL13" s="3">
        <v>0</v>
      </c>
      <c r="AM13" s="3">
        <v>0</v>
      </c>
      <c r="AN13" s="3">
        <v>127.24</v>
      </c>
      <c r="AO13" s="3">
        <v>42.2</v>
      </c>
      <c r="AP13" s="3">
        <v>25.01</v>
      </c>
      <c r="AQ13" s="3">
        <v>50.03</v>
      </c>
      <c r="AR13" s="3">
        <v>18.920000000000002</v>
      </c>
      <c r="AS13" s="3">
        <v>90.48</v>
      </c>
      <c r="AT13" s="3">
        <v>56.12</v>
      </c>
      <c r="AU13" s="3">
        <v>78.3</v>
      </c>
      <c r="AV13" s="3">
        <v>64.599999999999994</v>
      </c>
      <c r="AW13" s="3">
        <v>33.93</v>
      </c>
      <c r="AX13" s="3">
        <v>60.03</v>
      </c>
      <c r="AY13" s="3">
        <v>501.99</v>
      </c>
      <c r="AZ13" s="3">
        <v>58.73</v>
      </c>
      <c r="BA13" s="3">
        <v>163.56</v>
      </c>
      <c r="BB13" s="3">
        <v>71.12</v>
      </c>
      <c r="BC13" s="3">
        <v>47.2</v>
      </c>
      <c r="BD13" s="3">
        <v>37.409999999999997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0.03</v>
      </c>
      <c r="BL13" s="3">
        <v>0.02</v>
      </c>
      <c r="BM13" s="3">
        <v>0.02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0.02</v>
      </c>
      <c r="BU13" s="3">
        <v>0</v>
      </c>
      <c r="BV13" s="3">
        <v>0</v>
      </c>
      <c r="BW13" s="3">
        <v>7.0000000000000007E-2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19"/>
    </row>
    <row r="14" spans="1:81" s="3" customFormat="1" ht="15">
      <c r="A14" s="51">
        <v>0.38461538461538464</v>
      </c>
      <c r="B14" s="13" t="s">
        <v>97</v>
      </c>
      <c r="C14" s="31" t="str">
        <f>"15"</f>
        <v>15</v>
      </c>
      <c r="D14" s="13">
        <v>0</v>
      </c>
      <c r="E14" s="82">
        <v>3.95</v>
      </c>
      <c r="F14" s="82"/>
      <c r="G14" s="82">
        <v>3.99</v>
      </c>
      <c r="H14" s="82"/>
      <c r="I14" s="30">
        <v>0</v>
      </c>
      <c r="J14" s="30">
        <v>52.59</v>
      </c>
      <c r="K14" s="13">
        <v>0</v>
      </c>
      <c r="L14" s="13">
        <v>0</v>
      </c>
      <c r="M14" s="13">
        <v>3.06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0.4</v>
      </c>
      <c r="U14" s="13">
        <v>0.86</v>
      </c>
      <c r="V14" s="13">
        <v>0</v>
      </c>
      <c r="W14" s="13">
        <v>20</v>
      </c>
      <c r="X14" s="32">
        <v>150</v>
      </c>
      <c r="Y14" s="32">
        <v>8.25</v>
      </c>
      <c r="Z14" s="32">
        <v>90</v>
      </c>
      <c r="AA14" s="32">
        <v>0.11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0.08</v>
      </c>
      <c r="AH14" s="32">
        <v>0.04</v>
      </c>
      <c r="AI14" s="32">
        <v>0</v>
      </c>
      <c r="AJ14" s="32">
        <v>0.11</v>
      </c>
      <c r="AK14" s="3">
        <v>0</v>
      </c>
      <c r="AL14" s="3">
        <v>0</v>
      </c>
      <c r="AM14" s="3">
        <v>0</v>
      </c>
      <c r="AN14" s="3">
        <v>460</v>
      </c>
      <c r="AO14" s="3">
        <v>316</v>
      </c>
      <c r="AP14" s="3">
        <v>112</v>
      </c>
      <c r="AQ14" s="3">
        <v>190</v>
      </c>
      <c r="AR14" s="3">
        <v>140</v>
      </c>
      <c r="AS14" s="3">
        <v>268</v>
      </c>
      <c r="AT14" s="3">
        <v>152</v>
      </c>
      <c r="AU14" s="3">
        <v>174</v>
      </c>
      <c r="AV14" s="3">
        <v>312</v>
      </c>
      <c r="AW14" s="3">
        <v>140</v>
      </c>
      <c r="AX14" s="3">
        <v>102</v>
      </c>
      <c r="AY14" s="3">
        <v>1034</v>
      </c>
      <c r="AZ14" s="3">
        <v>34</v>
      </c>
      <c r="BA14" s="3">
        <v>546</v>
      </c>
      <c r="BB14" s="3">
        <v>258</v>
      </c>
      <c r="BC14" s="3">
        <v>278</v>
      </c>
      <c r="BD14" s="3">
        <v>43</v>
      </c>
      <c r="BE14" s="3">
        <v>0</v>
      </c>
      <c r="BF14" s="3">
        <v>0.02</v>
      </c>
      <c r="BG14" s="3">
        <v>0.08</v>
      </c>
      <c r="BH14" s="3">
        <v>0.22</v>
      </c>
      <c r="BI14" s="3">
        <v>0.26</v>
      </c>
      <c r="BJ14" s="3">
        <v>0.67</v>
      </c>
      <c r="BK14" s="3">
        <v>0.08</v>
      </c>
      <c r="BL14" s="3">
        <v>1.39</v>
      </c>
      <c r="BM14" s="3">
        <v>0.02</v>
      </c>
      <c r="BN14" s="3">
        <v>0.31</v>
      </c>
      <c r="BO14" s="3">
        <v>0.02</v>
      </c>
      <c r="BP14" s="3">
        <v>0</v>
      </c>
      <c r="BQ14" s="3">
        <v>0</v>
      </c>
      <c r="BR14" s="3">
        <v>0</v>
      </c>
      <c r="BS14" s="3">
        <v>0.14000000000000001</v>
      </c>
      <c r="BT14" s="3">
        <v>1.04</v>
      </c>
      <c r="BU14" s="3">
        <v>0.01</v>
      </c>
      <c r="BV14" s="3">
        <v>0</v>
      </c>
      <c r="BW14" s="3">
        <v>0.14000000000000001</v>
      </c>
      <c r="BX14" s="3">
        <v>0.31</v>
      </c>
      <c r="BY14" s="3">
        <v>0.1</v>
      </c>
      <c r="BZ14" s="3">
        <v>0</v>
      </c>
      <c r="CA14" s="3">
        <v>0</v>
      </c>
      <c r="CB14" s="3">
        <v>0</v>
      </c>
      <c r="CC14" s="19"/>
    </row>
    <row r="15" spans="1:81" s="3" customFormat="1">
      <c r="A15" s="11"/>
      <c r="B15" s="11" t="s">
        <v>80</v>
      </c>
      <c r="C15" s="24" t="str">
        <f>"100"</f>
        <v>100</v>
      </c>
      <c r="D15" s="13">
        <v>0</v>
      </c>
      <c r="E15" s="82">
        <v>0.4</v>
      </c>
      <c r="F15" s="82"/>
      <c r="G15" s="82">
        <v>0.4</v>
      </c>
      <c r="H15" s="82"/>
      <c r="I15" s="21">
        <v>9.8000000000000007</v>
      </c>
      <c r="J15" s="21">
        <v>45.08</v>
      </c>
      <c r="K15" s="13">
        <v>0</v>
      </c>
      <c r="L15" s="13">
        <v>0</v>
      </c>
      <c r="M15" s="13">
        <v>0</v>
      </c>
      <c r="N15" s="13">
        <v>0</v>
      </c>
      <c r="O15" s="13">
        <v>9</v>
      </c>
      <c r="P15" s="13">
        <v>0.8</v>
      </c>
      <c r="Q15" s="13">
        <v>1.8</v>
      </c>
      <c r="R15" s="13">
        <v>0</v>
      </c>
      <c r="S15" s="13">
        <v>0</v>
      </c>
      <c r="T15" s="13">
        <v>0.8</v>
      </c>
      <c r="U15" s="13">
        <v>0.5</v>
      </c>
      <c r="V15" s="13">
        <v>26</v>
      </c>
      <c r="W15" s="13">
        <v>278</v>
      </c>
      <c r="X15" s="20">
        <v>16</v>
      </c>
      <c r="Y15" s="20">
        <v>9</v>
      </c>
      <c r="Z15" s="20">
        <v>11</v>
      </c>
      <c r="AA15" s="20">
        <v>2.2000000000000002</v>
      </c>
      <c r="AB15" s="20">
        <v>0</v>
      </c>
      <c r="AC15" s="20">
        <v>0</v>
      </c>
      <c r="AD15" s="20">
        <v>0</v>
      </c>
      <c r="AE15" s="20">
        <v>0</v>
      </c>
      <c r="AF15" s="20">
        <v>0.03</v>
      </c>
      <c r="AG15" s="20">
        <v>0.02</v>
      </c>
      <c r="AH15" s="20">
        <v>0.3</v>
      </c>
      <c r="AI15" s="20">
        <v>0</v>
      </c>
      <c r="AJ15" s="20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19"/>
    </row>
    <row r="16" spans="1:81" s="3" customFormat="1">
      <c r="A16" s="11"/>
      <c r="B16" s="15" t="s">
        <v>81</v>
      </c>
      <c r="C16" s="24"/>
      <c r="D16" s="13">
        <v>333.8</v>
      </c>
      <c r="E16" s="82">
        <f>SUM(E11:F15)</f>
        <v>13.81</v>
      </c>
      <c r="F16" s="82"/>
      <c r="G16" s="82">
        <f>SUM(G11:H15)</f>
        <v>12.58</v>
      </c>
      <c r="H16" s="82"/>
      <c r="I16" s="21">
        <f>SUM(I11:I15)</f>
        <v>69.14</v>
      </c>
      <c r="J16" s="21">
        <f>SUM(J11:J15)</f>
        <v>448.02000000000004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0">
        <f>SUM(X11:X15)</f>
        <v>395.52</v>
      </c>
      <c r="Y16" s="20">
        <f>SUM(Y11:Y15)</f>
        <v>100.19999999999999</v>
      </c>
      <c r="Z16" s="20">
        <f>SUM(Z11:Z15)</f>
        <v>291.63</v>
      </c>
      <c r="AA16" s="20">
        <f>SUM(AA11:AA15)</f>
        <v>4.2300000000000004</v>
      </c>
      <c r="AB16" s="20">
        <f>SUM(AB11:AB15)</f>
        <v>30</v>
      </c>
      <c r="AC16" s="20"/>
      <c r="AD16" s="20">
        <f>SUM(AD11:AD15)</f>
        <v>99.97</v>
      </c>
      <c r="AE16" s="20">
        <f>SUM(AE11:AE15)</f>
        <v>0.85000000000000009</v>
      </c>
      <c r="AF16" s="20">
        <f>SUM(AF11:AF15)</f>
        <v>0.16</v>
      </c>
      <c r="AG16" s="20"/>
      <c r="AH16" s="20"/>
      <c r="AI16" s="20"/>
      <c r="AJ16" s="20">
        <f>SUM(AJ11:AJ15)</f>
        <v>27.479999999999997</v>
      </c>
      <c r="AK16" s="3">
        <v>0</v>
      </c>
      <c r="AL16" s="3">
        <v>0</v>
      </c>
      <c r="AM16" s="3">
        <v>0</v>
      </c>
      <c r="AN16" s="3">
        <v>1849.29</v>
      </c>
      <c r="AO16" s="3">
        <v>867.01</v>
      </c>
      <c r="AP16" s="3">
        <v>615.15</v>
      </c>
      <c r="AQ16" s="3">
        <v>825.06</v>
      </c>
      <c r="AR16" s="3">
        <v>294.86</v>
      </c>
      <c r="AS16" s="3">
        <v>1340.89</v>
      </c>
      <c r="AT16" s="3">
        <v>984.15</v>
      </c>
      <c r="AU16" s="3">
        <v>2517.96</v>
      </c>
      <c r="AV16" s="3">
        <v>2478.7199999999998</v>
      </c>
      <c r="AW16" s="3">
        <v>661.49</v>
      </c>
      <c r="AX16" s="3">
        <v>1204.6500000000001</v>
      </c>
      <c r="AY16" s="3">
        <v>5726.64</v>
      </c>
      <c r="AZ16" s="3">
        <v>372.97</v>
      </c>
      <c r="BA16" s="3">
        <v>1819.23</v>
      </c>
      <c r="BB16" s="3">
        <v>1222.45</v>
      </c>
      <c r="BC16" s="3">
        <v>879.57</v>
      </c>
      <c r="BD16" s="3">
        <v>326.08999999999997</v>
      </c>
      <c r="BE16" s="3">
        <v>1.02</v>
      </c>
      <c r="BF16" s="3">
        <v>1.46</v>
      </c>
      <c r="BG16" s="3">
        <v>1.17</v>
      </c>
      <c r="BH16" s="3">
        <v>2.89</v>
      </c>
      <c r="BI16" s="3">
        <v>0.37</v>
      </c>
      <c r="BJ16" s="3">
        <v>1.36</v>
      </c>
      <c r="BK16" s="3">
        <v>0.31</v>
      </c>
      <c r="BL16" s="3">
        <v>5.83</v>
      </c>
      <c r="BM16" s="3">
        <v>0.14000000000000001</v>
      </c>
      <c r="BN16" s="3">
        <v>1.64</v>
      </c>
      <c r="BO16" s="3">
        <v>0.84</v>
      </c>
      <c r="BP16" s="3">
        <v>0.64</v>
      </c>
      <c r="BQ16" s="3">
        <v>0</v>
      </c>
      <c r="BR16" s="3">
        <v>0</v>
      </c>
      <c r="BS16" s="3">
        <v>0.61</v>
      </c>
      <c r="BT16" s="3">
        <v>34.14</v>
      </c>
      <c r="BU16" s="3">
        <v>0.01</v>
      </c>
      <c r="BV16" s="3">
        <v>0</v>
      </c>
      <c r="BW16" s="3">
        <v>13.49</v>
      </c>
      <c r="BX16" s="3">
        <v>0.79</v>
      </c>
      <c r="BY16" s="3">
        <v>0.19</v>
      </c>
      <c r="BZ16" s="3">
        <v>0</v>
      </c>
      <c r="CA16" s="3">
        <v>0</v>
      </c>
      <c r="CB16" s="3">
        <v>333.8</v>
      </c>
      <c r="CC16" s="19"/>
    </row>
    <row r="17" spans="1:81" s="3" customFormat="1">
      <c r="A17" s="1"/>
      <c r="B17" s="22" t="s">
        <v>82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CC17" s="19"/>
    </row>
    <row r="18" spans="1:81" s="3" customFormat="1">
      <c r="A18" s="25" t="str">
        <f>"2"</f>
        <v>2</v>
      </c>
      <c r="B18" s="11" t="s">
        <v>113</v>
      </c>
      <c r="C18" s="17">
        <v>100</v>
      </c>
      <c r="D18" s="13">
        <v>0</v>
      </c>
      <c r="E18" s="82">
        <v>0.93</v>
      </c>
      <c r="F18" s="82"/>
      <c r="G18" s="82">
        <v>6.17</v>
      </c>
      <c r="H18" s="82"/>
      <c r="I18" s="21">
        <v>6.37</v>
      </c>
      <c r="J18" s="21">
        <v>85.32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3.82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19"/>
    </row>
    <row r="19" spans="1:81" s="3" customFormat="1">
      <c r="A19" s="25" t="str">
        <f>"10/2"</f>
        <v>10/2</v>
      </c>
      <c r="B19" s="11" t="s">
        <v>149</v>
      </c>
      <c r="C19" s="17">
        <v>250</v>
      </c>
      <c r="D19" s="13">
        <v>0</v>
      </c>
      <c r="E19" s="82">
        <v>1.81</v>
      </c>
      <c r="F19" s="82"/>
      <c r="G19" s="82">
        <v>4.43</v>
      </c>
      <c r="H19" s="82"/>
      <c r="I19" s="21">
        <v>11.03</v>
      </c>
      <c r="J19" s="21">
        <v>92.55</v>
      </c>
      <c r="K19" s="13">
        <v>0</v>
      </c>
      <c r="L19" s="13">
        <v>0</v>
      </c>
      <c r="M19" s="13">
        <v>0</v>
      </c>
      <c r="N19" s="13">
        <v>0</v>
      </c>
      <c r="O19" s="13">
        <v>2.59</v>
      </c>
      <c r="P19" s="13">
        <v>5.7</v>
      </c>
      <c r="Q19" s="13">
        <v>1.51</v>
      </c>
      <c r="R19" s="13">
        <v>0</v>
      </c>
      <c r="S19" s="13">
        <v>0</v>
      </c>
      <c r="T19" s="13">
        <v>0.22</v>
      </c>
      <c r="U19" s="13">
        <v>1.83</v>
      </c>
      <c r="V19" s="13">
        <v>450.38</v>
      </c>
      <c r="W19" s="13">
        <v>617.78</v>
      </c>
      <c r="X19" s="20">
        <v>71.239999999999995</v>
      </c>
      <c r="Y19" s="20">
        <v>51.56</v>
      </c>
      <c r="Z19" s="20">
        <v>84.88</v>
      </c>
      <c r="AA19" s="20">
        <v>1.36</v>
      </c>
      <c r="AB19" s="20">
        <v>0</v>
      </c>
      <c r="AC19" s="20">
        <v>0</v>
      </c>
      <c r="AD19" s="20">
        <v>0</v>
      </c>
      <c r="AE19" s="20">
        <v>0</v>
      </c>
      <c r="AF19" s="20">
        <v>0.09</v>
      </c>
      <c r="AG19" s="20">
        <v>0.08</v>
      </c>
      <c r="AH19" s="20">
        <v>1.1100000000000001</v>
      </c>
      <c r="AI19" s="20">
        <v>0</v>
      </c>
      <c r="AJ19" s="20">
        <v>16.809999999999999</v>
      </c>
      <c r="AK19" s="3">
        <v>0</v>
      </c>
      <c r="AL19" s="3">
        <v>0</v>
      </c>
      <c r="AM19" s="3">
        <v>0</v>
      </c>
      <c r="AN19" s="3">
        <v>67.5</v>
      </c>
      <c r="AO19" s="3">
        <v>70.31</v>
      </c>
      <c r="AP19" s="3">
        <v>24.64</v>
      </c>
      <c r="AQ19" s="3">
        <v>106.87</v>
      </c>
      <c r="AR19" s="3">
        <v>16.86</v>
      </c>
      <c r="AS19" s="3">
        <v>53.69</v>
      </c>
      <c r="AT19" s="3">
        <v>82.37</v>
      </c>
      <c r="AU19" s="3">
        <v>212.71</v>
      </c>
      <c r="AV19" s="3">
        <v>198.02</v>
      </c>
      <c r="AW19" s="3">
        <v>30.55</v>
      </c>
      <c r="AX19" s="3">
        <v>43.48</v>
      </c>
      <c r="AY19" s="3">
        <v>298.67</v>
      </c>
      <c r="AZ19" s="3">
        <v>24.63</v>
      </c>
      <c r="BA19" s="3">
        <v>175.83</v>
      </c>
      <c r="BB19" s="3">
        <v>133.59</v>
      </c>
      <c r="BC19" s="3">
        <v>42.86</v>
      </c>
      <c r="BD19" s="3">
        <v>32.369999999999997</v>
      </c>
      <c r="BE19" s="3">
        <v>0.13</v>
      </c>
      <c r="BF19" s="3">
        <v>0.06</v>
      </c>
      <c r="BG19" s="3">
        <v>0.03</v>
      </c>
      <c r="BH19" s="3">
        <v>7.0000000000000007E-2</v>
      </c>
      <c r="BI19" s="3">
        <v>0.12</v>
      </c>
      <c r="BJ19" s="3">
        <v>0.48</v>
      </c>
      <c r="BK19" s="3">
        <v>0.01</v>
      </c>
      <c r="BL19" s="3">
        <v>3.75</v>
      </c>
      <c r="BM19" s="3">
        <v>0</v>
      </c>
      <c r="BN19" s="3">
        <v>4.0999999999999996</v>
      </c>
      <c r="BO19" s="3">
        <v>0.66</v>
      </c>
      <c r="BP19" s="3">
        <v>0.08</v>
      </c>
      <c r="BQ19" s="3">
        <v>0</v>
      </c>
      <c r="BR19" s="3">
        <v>7.0000000000000007E-2</v>
      </c>
      <c r="BS19" s="3">
        <v>0.23</v>
      </c>
      <c r="BT19" s="3">
        <v>6.22</v>
      </c>
      <c r="BU19" s="3">
        <v>0.02</v>
      </c>
      <c r="BV19" s="3">
        <v>0</v>
      </c>
      <c r="BW19" s="3">
        <v>4.1500000000000004</v>
      </c>
      <c r="BX19" s="3">
        <v>0.09</v>
      </c>
      <c r="BY19" s="3">
        <v>0.02</v>
      </c>
      <c r="BZ19" s="3">
        <v>0</v>
      </c>
      <c r="CA19" s="3">
        <v>0</v>
      </c>
      <c r="CB19" s="3">
        <v>0</v>
      </c>
      <c r="CC19" s="19"/>
    </row>
    <row r="20" spans="1:81" s="3" customFormat="1">
      <c r="A20" s="25" t="str">
        <f>"43/3"</f>
        <v>43/3</v>
      </c>
      <c r="B20" s="11" t="s">
        <v>150</v>
      </c>
      <c r="C20" s="17">
        <v>180</v>
      </c>
      <c r="D20" s="13">
        <v>6.45</v>
      </c>
      <c r="E20" s="82">
        <v>6.37</v>
      </c>
      <c r="F20" s="82"/>
      <c r="G20" s="82">
        <v>4.53</v>
      </c>
      <c r="H20" s="82"/>
      <c r="I20" s="21">
        <v>38.89</v>
      </c>
      <c r="J20" s="21">
        <v>225.36</v>
      </c>
      <c r="K20" s="13">
        <v>2.44</v>
      </c>
      <c r="L20" s="13">
        <v>17.11</v>
      </c>
      <c r="M20" s="13">
        <v>0.08</v>
      </c>
      <c r="N20" s="13">
        <v>0</v>
      </c>
      <c r="O20" s="13">
        <v>0.79</v>
      </c>
      <c r="P20" s="13">
        <v>24.64</v>
      </c>
      <c r="Q20" s="13">
        <v>1.35</v>
      </c>
      <c r="R20" s="13">
        <v>0</v>
      </c>
      <c r="S20" s="13">
        <v>0</v>
      </c>
      <c r="T20" s="13">
        <v>0</v>
      </c>
      <c r="U20" s="13">
        <v>1.27</v>
      </c>
      <c r="V20" s="13">
        <v>387.85</v>
      </c>
      <c r="W20" s="13">
        <v>44.7</v>
      </c>
      <c r="X20" s="20">
        <v>15.39</v>
      </c>
      <c r="Y20" s="20">
        <v>6.91</v>
      </c>
      <c r="Z20" s="20">
        <v>38.68</v>
      </c>
      <c r="AA20" s="20">
        <v>0.89</v>
      </c>
      <c r="AB20" s="20">
        <v>14.4</v>
      </c>
      <c r="AC20" s="20">
        <v>12</v>
      </c>
      <c r="AD20" s="20">
        <v>27</v>
      </c>
      <c r="AE20" s="20">
        <v>0.78</v>
      </c>
      <c r="AF20" s="20">
        <v>0.06</v>
      </c>
      <c r="AG20" s="20">
        <v>0.02</v>
      </c>
      <c r="AH20" s="20">
        <v>0.39</v>
      </c>
      <c r="AI20" s="20">
        <v>1.17</v>
      </c>
      <c r="AJ20" s="20">
        <v>0</v>
      </c>
      <c r="AK20" s="3">
        <v>0</v>
      </c>
      <c r="AL20" s="3">
        <v>0</v>
      </c>
      <c r="AM20" s="3">
        <v>0</v>
      </c>
      <c r="AN20" s="3">
        <v>310.14</v>
      </c>
      <c r="AO20" s="3">
        <v>97.37</v>
      </c>
      <c r="AP20" s="3">
        <v>59.1</v>
      </c>
      <c r="AQ20" s="3">
        <v>120.35</v>
      </c>
      <c r="AR20" s="3">
        <v>40.020000000000003</v>
      </c>
      <c r="AS20" s="3">
        <v>192.3</v>
      </c>
      <c r="AT20" s="3">
        <v>127.4</v>
      </c>
      <c r="AU20" s="3">
        <v>153.19999999999999</v>
      </c>
      <c r="AV20" s="3">
        <v>132.57</v>
      </c>
      <c r="AW20" s="3">
        <v>77.64</v>
      </c>
      <c r="AX20" s="3">
        <v>134.34</v>
      </c>
      <c r="AY20" s="3">
        <v>1177.8399999999999</v>
      </c>
      <c r="AZ20" s="3">
        <v>1.6</v>
      </c>
      <c r="BA20" s="3">
        <v>371.21</v>
      </c>
      <c r="BB20" s="3">
        <v>192.91</v>
      </c>
      <c r="BC20" s="3">
        <v>97.15</v>
      </c>
      <c r="BD20" s="3">
        <v>76.459999999999994</v>
      </c>
      <c r="BE20" s="3">
        <v>0.13</v>
      </c>
      <c r="BF20" s="3">
        <v>0.06</v>
      </c>
      <c r="BG20" s="3">
        <v>0.03</v>
      </c>
      <c r="BH20" s="3">
        <v>7.0000000000000007E-2</v>
      </c>
      <c r="BI20" s="3">
        <v>0.08</v>
      </c>
      <c r="BJ20" s="3">
        <v>0.39</v>
      </c>
      <c r="BK20" s="3">
        <v>0.01</v>
      </c>
      <c r="BL20" s="3">
        <v>1.0900000000000001</v>
      </c>
      <c r="BM20" s="3">
        <v>0.01</v>
      </c>
      <c r="BN20" s="3">
        <v>0.33</v>
      </c>
      <c r="BO20" s="3">
        <v>0</v>
      </c>
      <c r="BP20" s="3">
        <v>0.19</v>
      </c>
      <c r="BQ20" s="3">
        <v>0.01</v>
      </c>
      <c r="BR20" s="3">
        <v>7.0000000000000007E-2</v>
      </c>
      <c r="BS20" s="3">
        <v>0.11</v>
      </c>
      <c r="BT20" s="3">
        <v>0.86</v>
      </c>
      <c r="BU20" s="3">
        <v>0</v>
      </c>
      <c r="BV20" s="3">
        <v>0.02</v>
      </c>
      <c r="BW20" s="3">
        <v>0.22</v>
      </c>
      <c r="BX20" s="3">
        <v>0.01</v>
      </c>
      <c r="BY20" s="3">
        <v>0</v>
      </c>
      <c r="BZ20" s="3">
        <v>0</v>
      </c>
      <c r="CA20" s="3">
        <v>0</v>
      </c>
      <c r="CB20" s="3">
        <v>6.45</v>
      </c>
      <c r="CC20" s="19"/>
    </row>
    <row r="21" spans="1:81" s="3" customFormat="1">
      <c r="A21" s="25" t="str">
        <f>"40/8"</f>
        <v>40/8</v>
      </c>
      <c r="B21" s="11" t="s">
        <v>151</v>
      </c>
      <c r="C21" s="17">
        <v>100</v>
      </c>
      <c r="D21" s="13">
        <v>0</v>
      </c>
      <c r="E21" s="82">
        <v>9.36</v>
      </c>
      <c r="F21" s="82"/>
      <c r="G21" s="82">
        <v>15.08</v>
      </c>
      <c r="H21" s="82"/>
      <c r="I21" s="21">
        <v>0.8</v>
      </c>
      <c r="J21" s="21">
        <v>176.3</v>
      </c>
      <c r="K21" s="13">
        <v>0</v>
      </c>
      <c r="L21" s="13">
        <v>0</v>
      </c>
      <c r="M21" s="13">
        <v>0</v>
      </c>
      <c r="N21" s="13">
        <v>0</v>
      </c>
      <c r="O21" s="13">
        <v>0.08</v>
      </c>
      <c r="P21" s="13">
        <v>2.38</v>
      </c>
      <c r="Q21" s="13">
        <v>0.12</v>
      </c>
      <c r="R21" s="13">
        <v>0</v>
      </c>
      <c r="S21" s="13">
        <v>0</v>
      </c>
      <c r="T21" s="13">
        <v>0</v>
      </c>
      <c r="U21" s="13">
        <v>1.27</v>
      </c>
      <c r="V21" s="13">
        <v>300.58</v>
      </c>
      <c r="W21" s="13">
        <v>280.69</v>
      </c>
      <c r="X21" s="20">
        <v>20</v>
      </c>
      <c r="Y21" s="20">
        <v>32.51</v>
      </c>
      <c r="Z21" s="20">
        <v>166.2</v>
      </c>
      <c r="AA21" s="20">
        <v>1.44</v>
      </c>
      <c r="AB21" s="20">
        <v>0</v>
      </c>
      <c r="AC21" s="20">
        <v>0</v>
      </c>
      <c r="AD21" s="20">
        <v>0</v>
      </c>
      <c r="AE21" s="20">
        <v>0</v>
      </c>
      <c r="AF21" s="20">
        <v>0.02</v>
      </c>
      <c r="AG21" s="20">
        <v>0.08</v>
      </c>
      <c r="AH21" s="20">
        <v>2.42</v>
      </c>
      <c r="AI21" s="20">
        <v>0</v>
      </c>
      <c r="AJ21" s="20">
        <v>0</v>
      </c>
      <c r="AK21" s="3">
        <v>0</v>
      </c>
      <c r="AL21" s="3">
        <v>0</v>
      </c>
      <c r="AM21" s="3">
        <v>0</v>
      </c>
      <c r="AN21" s="3">
        <v>820.5</v>
      </c>
      <c r="AO21" s="3">
        <v>860.44</v>
      </c>
      <c r="AP21" s="3">
        <v>246.4</v>
      </c>
      <c r="AQ21" s="3">
        <v>459.1</v>
      </c>
      <c r="AR21" s="3">
        <v>117.29</v>
      </c>
      <c r="AS21" s="3">
        <v>445.8</v>
      </c>
      <c r="AT21" s="3">
        <v>599.98</v>
      </c>
      <c r="AU21" s="3">
        <v>601.01</v>
      </c>
      <c r="AV21" s="3">
        <v>984.49</v>
      </c>
      <c r="AW21" s="3">
        <v>389.56</v>
      </c>
      <c r="AX21" s="3">
        <v>512.99</v>
      </c>
      <c r="AY21" s="3">
        <v>1778.09</v>
      </c>
      <c r="AZ21" s="3">
        <v>155.41</v>
      </c>
      <c r="BA21" s="3">
        <v>438.24</v>
      </c>
      <c r="BB21" s="3">
        <v>461.39</v>
      </c>
      <c r="BC21" s="3">
        <v>363.79</v>
      </c>
      <c r="BD21" s="3">
        <v>150.78</v>
      </c>
      <c r="BE21" s="3">
        <v>0.11</v>
      </c>
      <c r="BF21" s="3">
        <v>0.05</v>
      </c>
      <c r="BG21" s="3">
        <v>0.03</v>
      </c>
      <c r="BH21" s="3">
        <v>0.06</v>
      </c>
      <c r="BI21" s="3">
        <v>7.0000000000000007E-2</v>
      </c>
      <c r="BJ21" s="3">
        <v>0.32</v>
      </c>
      <c r="BK21" s="3">
        <v>0.01</v>
      </c>
      <c r="BL21" s="3">
        <v>0.81</v>
      </c>
      <c r="BM21" s="3">
        <v>0</v>
      </c>
      <c r="BN21" s="3">
        <v>0.25</v>
      </c>
      <c r="BO21" s="3">
        <v>0.01</v>
      </c>
      <c r="BP21" s="3">
        <v>0.04</v>
      </c>
      <c r="BQ21" s="3">
        <v>0</v>
      </c>
      <c r="BR21" s="3">
        <v>0.06</v>
      </c>
      <c r="BS21" s="3">
        <v>0.09</v>
      </c>
      <c r="BT21" s="3">
        <v>0.67</v>
      </c>
      <c r="BU21" s="3">
        <v>0</v>
      </c>
      <c r="BV21" s="3">
        <v>0</v>
      </c>
      <c r="BW21" s="3">
        <v>0.06</v>
      </c>
      <c r="BX21" s="3">
        <v>0.06</v>
      </c>
      <c r="BY21" s="3">
        <v>0.01</v>
      </c>
      <c r="BZ21" s="3">
        <v>0</v>
      </c>
      <c r="CA21" s="3">
        <v>0</v>
      </c>
      <c r="CB21" s="3">
        <v>0</v>
      </c>
      <c r="CC21" s="19"/>
    </row>
    <row r="22" spans="1:81" s="3" customFormat="1">
      <c r="A22" s="25" t="str">
        <f>"8/10"</f>
        <v>8/10</v>
      </c>
      <c r="B22" s="11" t="s">
        <v>148</v>
      </c>
      <c r="C22" s="24" t="str">
        <f>"200"</f>
        <v>200</v>
      </c>
      <c r="D22" s="13">
        <v>176.2</v>
      </c>
      <c r="E22" s="82">
        <v>0.1</v>
      </c>
      <c r="F22" s="82"/>
      <c r="G22" s="82">
        <v>0</v>
      </c>
      <c r="H22" s="82"/>
      <c r="I22" s="21">
        <v>24.5</v>
      </c>
      <c r="J22" s="21">
        <v>97</v>
      </c>
      <c r="K22" s="13">
        <v>0</v>
      </c>
      <c r="L22" s="13">
        <v>0</v>
      </c>
      <c r="M22" s="13">
        <v>0</v>
      </c>
      <c r="N22" s="13">
        <v>0</v>
      </c>
      <c r="O22" s="13">
        <v>19.8</v>
      </c>
      <c r="P22" s="13">
        <v>0.4</v>
      </c>
      <c r="Q22" s="13">
        <v>0.4</v>
      </c>
      <c r="R22" s="13">
        <v>0</v>
      </c>
      <c r="S22" s="13">
        <v>0</v>
      </c>
      <c r="T22" s="13">
        <v>1</v>
      </c>
      <c r="U22" s="13">
        <v>0.6</v>
      </c>
      <c r="V22" s="13">
        <v>0</v>
      </c>
      <c r="W22" s="13">
        <v>240</v>
      </c>
      <c r="X22" s="20">
        <v>5.8</v>
      </c>
      <c r="Y22" s="20">
        <v>0</v>
      </c>
      <c r="Z22" s="20">
        <v>0</v>
      </c>
      <c r="AA22" s="20">
        <v>0.2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0.02</v>
      </c>
      <c r="AH22" s="20">
        <v>0.2</v>
      </c>
      <c r="AI22" s="20">
        <v>0.4</v>
      </c>
      <c r="AJ22" s="20">
        <v>1.2</v>
      </c>
      <c r="AK22" s="3">
        <v>0.4</v>
      </c>
      <c r="AL22" s="3">
        <v>0</v>
      </c>
      <c r="AM22" s="3">
        <v>0</v>
      </c>
      <c r="AN22" s="3">
        <v>28</v>
      </c>
      <c r="AO22" s="3">
        <v>28</v>
      </c>
      <c r="AP22" s="3">
        <v>4</v>
      </c>
      <c r="AQ22" s="3">
        <v>16</v>
      </c>
      <c r="AR22" s="3">
        <v>4</v>
      </c>
      <c r="AS22" s="3">
        <v>14</v>
      </c>
      <c r="AT22" s="3">
        <v>26</v>
      </c>
      <c r="AU22" s="3">
        <v>16</v>
      </c>
      <c r="AV22" s="3">
        <v>116</v>
      </c>
      <c r="AW22" s="3">
        <v>10</v>
      </c>
      <c r="AX22" s="3">
        <v>22</v>
      </c>
      <c r="AY22" s="3">
        <v>64</v>
      </c>
      <c r="AZ22" s="3">
        <v>340</v>
      </c>
      <c r="BA22" s="3">
        <v>20</v>
      </c>
      <c r="BB22" s="3">
        <v>24</v>
      </c>
      <c r="BC22" s="3">
        <v>10</v>
      </c>
      <c r="BD22" s="3">
        <v>8</v>
      </c>
      <c r="BE22" s="3">
        <v>2.06</v>
      </c>
      <c r="BF22" s="3">
        <v>1.22</v>
      </c>
      <c r="BG22" s="3">
        <v>0.62</v>
      </c>
      <c r="BH22" s="3">
        <v>1.22</v>
      </c>
      <c r="BI22" s="3">
        <v>1.32</v>
      </c>
      <c r="BJ22" s="3">
        <v>9.2200000000000006</v>
      </c>
      <c r="BK22" s="3">
        <v>0.7</v>
      </c>
      <c r="BL22" s="3">
        <v>11.44</v>
      </c>
      <c r="BM22" s="3">
        <v>0.36</v>
      </c>
      <c r="BN22" s="3">
        <v>6.3</v>
      </c>
      <c r="BO22" s="3">
        <v>0.6</v>
      </c>
      <c r="BP22" s="3">
        <v>0</v>
      </c>
      <c r="BQ22" s="3">
        <v>0</v>
      </c>
      <c r="BR22" s="3">
        <v>0</v>
      </c>
      <c r="BS22" s="3">
        <v>1.64</v>
      </c>
      <c r="BT22" s="3">
        <v>14.04</v>
      </c>
      <c r="BU22" s="3">
        <v>0.14000000000000001</v>
      </c>
      <c r="BV22" s="3">
        <v>0</v>
      </c>
      <c r="BW22" s="3">
        <v>1.26</v>
      </c>
      <c r="BX22" s="3">
        <v>0.54</v>
      </c>
      <c r="BY22" s="3">
        <v>1.02</v>
      </c>
      <c r="BZ22" s="3">
        <v>0</v>
      </c>
      <c r="CA22" s="3">
        <v>0</v>
      </c>
      <c r="CB22" s="3">
        <v>176.2</v>
      </c>
      <c r="CC22" s="19"/>
    </row>
    <row r="23" spans="1:81" s="3" customFormat="1">
      <c r="A23" s="18">
        <v>0.61538461538461542</v>
      </c>
      <c r="B23" s="11" t="s">
        <v>79</v>
      </c>
      <c r="C23" s="17">
        <v>36</v>
      </c>
      <c r="D23" s="13"/>
      <c r="E23" s="82">
        <v>2.38</v>
      </c>
      <c r="F23" s="82"/>
      <c r="G23" s="82">
        <v>0.23</v>
      </c>
      <c r="H23" s="82"/>
      <c r="I23" s="21">
        <v>16.82</v>
      </c>
      <c r="J23" s="21">
        <v>80.78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20">
        <v>5.39</v>
      </c>
      <c r="Y23" s="20">
        <v>7.96</v>
      </c>
      <c r="Z23" s="20">
        <v>20.98</v>
      </c>
      <c r="AA23" s="20">
        <v>0.56000000000000005</v>
      </c>
      <c r="AB23" s="20">
        <v>0</v>
      </c>
      <c r="AC23" s="20"/>
      <c r="AD23" s="20">
        <v>0</v>
      </c>
      <c r="AE23" s="20">
        <v>0</v>
      </c>
      <c r="AF23" s="20">
        <v>0.04</v>
      </c>
      <c r="AG23" s="20"/>
      <c r="AH23" s="20"/>
      <c r="AI23" s="20"/>
      <c r="AJ23" s="20">
        <v>0</v>
      </c>
      <c r="AK23" s="3">
        <v>0</v>
      </c>
      <c r="AL23" s="3">
        <v>0</v>
      </c>
      <c r="AM23" s="3">
        <v>0</v>
      </c>
      <c r="AN23" s="3">
        <v>127.24</v>
      </c>
      <c r="AO23" s="3">
        <v>42.2</v>
      </c>
      <c r="AP23" s="3">
        <v>25.01</v>
      </c>
      <c r="AQ23" s="3">
        <v>50.03</v>
      </c>
      <c r="AR23" s="3">
        <v>18.920000000000002</v>
      </c>
      <c r="AS23" s="3">
        <v>90.48</v>
      </c>
      <c r="AT23" s="3">
        <v>56.12</v>
      </c>
      <c r="AU23" s="3">
        <v>78.3</v>
      </c>
      <c r="AV23" s="3">
        <v>64.599999999999994</v>
      </c>
      <c r="AW23" s="3">
        <v>33.93</v>
      </c>
      <c r="AX23" s="3">
        <v>60.03</v>
      </c>
      <c r="AY23" s="3">
        <v>501.99</v>
      </c>
      <c r="AZ23" s="3">
        <v>58.73</v>
      </c>
      <c r="BA23" s="3">
        <v>163.56</v>
      </c>
      <c r="BB23" s="3">
        <v>71.12</v>
      </c>
      <c r="BC23" s="3">
        <v>47.2</v>
      </c>
      <c r="BD23" s="3">
        <v>37.409999999999997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0.03</v>
      </c>
      <c r="BL23" s="3">
        <v>0.02</v>
      </c>
      <c r="BM23" s="3">
        <v>0.02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0.02</v>
      </c>
      <c r="BU23" s="3">
        <v>0</v>
      </c>
      <c r="BV23" s="3">
        <v>0</v>
      </c>
      <c r="BW23" s="3">
        <v>7.0000000000000007E-2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19"/>
    </row>
    <row r="24" spans="1:81" s="3" customFormat="1">
      <c r="A24" s="18">
        <v>0.53846153846153844</v>
      </c>
      <c r="B24" s="11" t="s">
        <v>88</v>
      </c>
      <c r="C24" s="17">
        <v>36</v>
      </c>
      <c r="D24" s="13"/>
      <c r="E24" s="82">
        <v>2.38</v>
      </c>
      <c r="F24" s="82"/>
      <c r="G24" s="82">
        <v>0.43</v>
      </c>
      <c r="H24" s="82"/>
      <c r="I24" s="21">
        <v>12.02</v>
      </c>
      <c r="J24" s="21">
        <v>63.64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20">
        <v>12.6</v>
      </c>
      <c r="Y24" s="20">
        <v>16.920000000000002</v>
      </c>
      <c r="Z24" s="20">
        <v>56.88</v>
      </c>
      <c r="AA24" s="20">
        <v>1.4</v>
      </c>
      <c r="AB24" s="20">
        <v>0</v>
      </c>
      <c r="AC24" s="20"/>
      <c r="AD24" s="20">
        <v>0</v>
      </c>
      <c r="AE24" s="20">
        <v>0</v>
      </c>
      <c r="AF24" s="20">
        <v>0.06</v>
      </c>
      <c r="AG24" s="20"/>
      <c r="AH24" s="20"/>
      <c r="AI24" s="20"/>
      <c r="AJ24" s="20">
        <v>0</v>
      </c>
      <c r="AK24" s="3">
        <v>0</v>
      </c>
      <c r="AL24" s="3">
        <v>0</v>
      </c>
      <c r="AM24" s="3">
        <v>0</v>
      </c>
      <c r="AN24" s="3">
        <v>128.1</v>
      </c>
      <c r="AO24" s="3">
        <v>66.900000000000006</v>
      </c>
      <c r="AP24" s="3">
        <v>27.9</v>
      </c>
      <c r="AQ24" s="3">
        <v>59.4</v>
      </c>
      <c r="AR24" s="3">
        <v>24</v>
      </c>
      <c r="AS24" s="3">
        <v>111.3</v>
      </c>
      <c r="AT24" s="3">
        <v>89.1</v>
      </c>
      <c r="AU24" s="3">
        <v>87.3</v>
      </c>
      <c r="AV24" s="3">
        <v>139.19999999999999</v>
      </c>
      <c r="AW24" s="3">
        <v>37.200000000000003</v>
      </c>
      <c r="AX24" s="3">
        <v>93</v>
      </c>
      <c r="AY24" s="3">
        <v>458.7</v>
      </c>
      <c r="AZ24" s="3">
        <v>81</v>
      </c>
      <c r="BA24" s="3">
        <v>157.80000000000001</v>
      </c>
      <c r="BB24" s="3">
        <v>87.3</v>
      </c>
      <c r="BC24" s="3">
        <v>54</v>
      </c>
      <c r="BD24" s="3">
        <v>39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0.06</v>
      </c>
      <c r="BL24" s="3">
        <v>0.04</v>
      </c>
      <c r="BM24" s="3">
        <v>0.03</v>
      </c>
      <c r="BN24" s="3">
        <v>0</v>
      </c>
      <c r="BO24" s="3">
        <v>0.01</v>
      </c>
      <c r="BP24" s="3">
        <v>0</v>
      </c>
      <c r="BQ24" s="3">
        <v>0</v>
      </c>
      <c r="BR24" s="3">
        <v>0</v>
      </c>
      <c r="BS24" s="3">
        <v>0</v>
      </c>
      <c r="BT24" s="3">
        <v>0.03</v>
      </c>
      <c r="BU24" s="3">
        <v>0</v>
      </c>
      <c r="BV24" s="3">
        <v>0</v>
      </c>
      <c r="BW24" s="3">
        <v>0.14000000000000001</v>
      </c>
      <c r="BX24" s="3">
        <v>0.02</v>
      </c>
      <c r="BY24" s="3">
        <v>0</v>
      </c>
      <c r="BZ24" s="3">
        <v>0</v>
      </c>
      <c r="CA24" s="3">
        <v>0</v>
      </c>
      <c r="CB24" s="3">
        <v>0</v>
      </c>
      <c r="CC24" s="19"/>
    </row>
    <row r="25" spans="1:81" s="3" customFormat="1">
      <c r="A25" s="11"/>
      <c r="B25" s="15" t="s">
        <v>81</v>
      </c>
      <c r="C25" s="24"/>
      <c r="D25" s="13">
        <v>182.65</v>
      </c>
      <c r="E25" s="82">
        <f>SUM(E18:F24)</f>
        <v>23.33</v>
      </c>
      <c r="F25" s="82"/>
      <c r="G25" s="82">
        <f>SUM(G18:H24)</f>
        <v>30.87</v>
      </c>
      <c r="H25" s="82"/>
      <c r="I25" s="21">
        <f>SUM(I18:I24)</f>
        <v>110.42999999999999</v>
      </c>
      <c r="J25" s="21">
        <f>SUM(J18:J24)</f>
        <v>820.94999999999993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20">
        <f>SUM(X18:X24)</f>
        <v>130.41999999999999</v>
      </c>
      <c r="Y25" s="20">
        <f>SUM(Y18:Y24)</f>
        <v>115.85999999999999</v>
      </c>
      <c r="Z25" s="20">
        <f>SUM(Z18:Z24)</f>
        <v>367.62</v>
      </c>
      <c r="AA25" s="20">
        <f>SUM(AA18:AA24)</f>
        <v>5.85</v>
      </c>
      <c r="AB25" s="20">
        <f>SUM(AB18:AB24)</f>
        <v>14.4</v>
      </c>
      <c r="AC25" s="20"/>
      <c r="AD25" s="20">
        <f>SUM(AD18:AD24)</f>
        <v>27</v>
      </c>
      <c r="AE25" s="20">
        <f>SUM(AE18:AE24)</f>
        <v>0.78</v>
      </c>
      <c r="AF25" s="20">
        <f>SUM(AF18:AF24)</f>
        <v>0.27</v>
      </c>
      <c r="AG25" s="20"/>
      <c r="AH25" s="20"/>
      <c r="AI25" s="20"/>
      <c r="AJ25" s="20">
        <f>SUM(AJ18:AJ24)</f>
        <v>18.009999999999998</v>
      </c>
      <c r="AK25" s="3">
        <v>0.4</v>
      </c>
      <c r="AL25" s="3">
        <v>0</v>
      </c>
      <c r="AM25" s="3">
        <v>0</v>
      </c>
      <c r="AN25" s="3">
        <v>1481.48</v>
      </c>
      <c r="AO25" s="3">
        <v>1165.21</v>
      </c>
      <c r="AP25" s="3">
        <v>387.04</v>
      </c>
      <c r="AQ25" s="3">
        <v>811.75</v>
      </c>
      <c r="AR25" s="3">
        <v>221.08</v>
      </c>
      <c r="AS25" s="3">
        <v>907.56</v>
      </c>
      <c r="AT25" s="3">
        <v>980.97</v>
      </c>
      <c r="AU25" s="3">
        <v>1148.52</v>
      </c>
      <c r="AV25" s="3">
        <v>1634.87</v>
      </c>
      <c r="AW25" s="3">
        <v>578.88</v>
      </c>
      <c r="AX25" s="3">
        <v>865.83</v>
      </c>
      <c r="AY25" s="3">
        <v>4279.29</v>
      </c>
      <c r="AZ25" s="3">
        <v>661.36</v>
      </c>
      <c r="BA25" s="3">
        <v>1326.63</v>
      </c>
      <c r="BB25" s="3">
        <v>970.31</v>
      </c>
      <c r="BC25" s="3">
        <v>614.99</v>
      </c>
      <c r="BD25" s="3">
        <v>344.02</v>
      </c>
      <c r="BE25" s="3">
        <v>2.4300000000000002</v>
      </c>
      <c r="BF25" s="3">
        <v>1.4</v>
      </c>
      <c r="BG25" s="3">
        <v>0.71</v>
      </c>
      <c r="BH25" s="3">
        <v>1.43</v>
      </c>
      <c r="BI25" s="3">
        <v>1.59</v>
      </c>
      <c r="BJ25" s="3">
        <v>10.4</v>
      </c>
      <c r="BK25" s="3">
        <v>0.82</v>
      </c>
      <c r="BL25" s="3">
        <v>17.149999999999999</v>
      </c>
      <c r="BM25" s="3">
        <v>0.42</v>
      </c>
      <c r="BN25" s="3">
        <v>10.99</v>
      </c>
      <c r="BO25" s="3">
        <v>1.28</v>
      </c>
      <c r="BP25" s="3">
        <v>0.31</v>
      </c>
      <c r="BQ25" s="3">
        <v>0.01</v>
      </c>
      <c r="BR25" s="3">
        <v>0.2</v>
      </c>
      <c r="BS25" s="3">
        <v>2.08</v>
      </c>
      <c r="BT25" s="3">
        <v>21.83</v>
      </c>
      <c r="BU25" s="3">
        <v>0.16</v>
      </c>
      <c r="BV25" s="3">
        <v>0.02</v>
      </c>
      <c r="BW25" s="3">
        <v>5.9</v>
      </c>
      <c r="BX25" s="3">
        <v>0.72</v>
      </c>
      <c r="BY25" s="3">
        <v>1.05</v>
      </c>
      <c r="BZ25" s="3">
        <v>0</v>
      </c>
      <c r="CA25" s="3">
        <v>0</v>
      </c>
      <c r="CB25" s="3">
        <v>182.65</v>
      </c>
      <c r="CC25" s="19"/>
    </row>
    <row r="26" spans="1:81" s="3" customFormat="1">
      <c r="A26" s="11"/>
      <c r="B26" s="15" t="s">
        <v>89</v>
      </c>
      <c r="C26" s="24"/>
      <c r="D26" s="13">
        <v>516.45000000000005</v>
      </c>
      <c r="E26" s="82">
        <f>E16+E25</f>
        <v>37.14</v>
      </c>
      <c r="F26" s="82"/>
      <c r="G26" s="82">
        <f>G16+G25</f>
        <v>43.45</v>
      </c>
      <c r="H26" s="82"/>
      <c r="I26" s="21">
        <f>I16+I25</f>
        <v>179.57</v>
      </c>
      <c r="J26" s="21">
        <f>J16+J25</f>
        <v>1268.97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20">
        <f>X16+X25</f>
        <v>525.93999999999994</v>
      </c>
      <c r="Y26" s="20">
        <f>Y16+Y25</f>
        <v>216.05999999999997</v>
      </c>
      <c r="Z26" s="20">
        <f>Z16+Z25</f>
        <v>659.25</v>
      </c>
      <c r="AA26" s="20">
        <f>AA16+AA25</f>
        <v>10.08</v>
      </c>
      <c r="AB26" s="20">
        <f>AB16+AB25</f>
        <v>44.4</v>
      </c>
      <c r="AC26" s="20"/>
      <c r="AD26" s="20">
        <f>AD16+AD25</f>
        <v>126.97</v>
      </c>
      <c r="AE26" s="20">
        <f>AE16+AE25</f>
        <v>1.6300000000000001</v>
      </c>
      <c r="AF26" s="20">
        <f>AF16+AF25</f>
        <v>0.43000000000000005</v>
      </c>
      <c r="AG26" s="20"/>
      <c r="AH26" s="20"/>
      <c r="AI26" s="20"/>
      <c r="AJ26" s="20">
        <f>AJ16+AJ25</f>
        <v>45.489999999999995</v>
      </c>
      <c r="AK26" s="3">
        <v>0.4</v>
      </c>
      <c r="AL26" s="3">
        <v>0</v>
      </c>
      <c r="AM26" s="3">
        <v>0</v>
      </c>
      <c r="AN26" s="3">
        <v>3330.77</v>
      </c>
      <c r="AO26" s="3">
        <v>2032.23</v>
      </c>
      <c r="AP26" s="3">
        <v>1002.19</v>
      </c>
      <c r="AQ26" s="3">
        <v>1636.81</v>
      </c>
      <c r="AR26" s="3">
        <v>515.92999999999995</v>
      </c>
      <c r="AS26" s="3">
        <v>2248.4499999999998</v>
      </c>
      <c r="AT26" s="3">
        <v>1965.12</v>
      </c>
      <c r="AU26" s="3">
        <v>3666.48</v>
      </c>
      <c r="AV26" s="3">
        <v>4113.59</v>
      </c>
      <c r="AW26" s="3">
        <v>1240.3599999999999</v>
      </c>
      <c r="AX26" s="3">
        <v>2070.48</v>
      </c>
      <c r="AY26" s="3">
        <v>10005.93</v>
      </c>
      <c r="AZ26" s="3">
        <v>1034.33</v>
      </c>
      <c r="BA26" s="3">
        <v>3145.86</v>
      </c>
      <c r="BB26" s="3">
        <v>2192.7600000000002</v>
      </c>
      <c r="BC26" s="3">
        <v>1494.56</v>
      </c>
      <c r="BD26" s="3">
        <v>670.11</v>
      </c>
      <c r="BE26" s="3">
        <v>3.45</v>
      </c>
      <c r="BF26" s="3">
        <v>2.86</v>
      </c>
      <c r="BG26" s="3">
        <v>1.88</v>
      </c>
      <c r="BH26" s="3">
        <v>4.32</v>
      </c>
      <c r="BI26" s="3">
        <v>1.96</v>
      </c>
      <c r="BJ26" s="3">
        <v>11.77</v>
      </c>
      <c r="BK26" s="3">
        <v>1.1200000000000001</v>
      </c>
      <c r="BL26" s="3">
        <v>22.98</v>
      </c>
      <c r="BM26" s="3">
        <v>0.56999999999999995</v>
      </c>
      <c r="BN26" s="3">
        <v>12.63</v>
      </c>
      <c r="BO26" s="3">
        <v>2.12</v>
      </c>
      <c r="BP26" s="3">
        <v>0.94</v>
      </c>
      <c r="BQ26" s="3">
        <v>0.01</v>
      </c>
      <c r="BR26" s="3">
        <v>0.2</v>
      </c>
      <c r="BS26" s="3">
        <v>2.69</v>
      </c>
      <c r="BT26" s="3">
        <v>55.97</v>
      </c>
      <c r="BU26" s="3">
        <v>0.18</v>
      </c>
      <c r="BV26" s="3">
        <v>0.02</v>
      </c>
      <c r="BW26" s="3">
        <v>19.399999999999999</v>
      </c>
      <c r="BX26" s="3">
        <v>1.51</v>
      </c>
      <c r="BY26" s="3">
        <v>1.24</v>
      </c>
      <c r="BZ26" s="3">
        <v>0</v>
      </c>
      <c r="CA26" s="3">
        <v>0</v>
      </c>
      <c r="CB26" s="3">
        <v>516.45000000000005</v>
      </c>
      <c r="CC26" s="19"/>
    </row>
    <row r="27" spans="1:81" s="3" customFormat="1" ht="15">
      <c r="C27" s="19"/>
      <c r="E27" s="19"/>
      <c r="F27" s="19"/>
      <c r="G27" s="19"/>
      <c r="H27" s="19"/>
      <c r="I27" s="19"/>
      <c r="J27" s="19"/>
      <c r="CC27" s="19"/>
    </row>
    <row r="28" spans="1:81" s="3" customFormat="1" ht="15">
      <c r="C28" s="19"/>
      <c r="E28" s="19"/>
      <c r="F28" s="19"/>
      <c r="G28" s="19"/>
      <c r="H28" s="19"/>
      <c r="I28" s="19"/>
      <c r="J28" s="19"/>
      <c r="CC28" s="19"/>
    </row>
    <row r="29" spans="1:81" s="3" customFormat="1" ht="15">
      <c r="C29" s="19"/>
      <c r="E29" s="19"/>
      <c r="F29" s="19"/>
      <c r="G29" s="19"/>
      <c r="H29" s="19"/>
      <c r="I29" s="19"/>
      <c r="J29" s="19"/>
      <c r="CC29" s="19"/>
    </row>
    <row r="30" spans="1:81" s="3" customFormat="1" ht="15">
      <c r="C30" s="19"/>
      <c r="E30" s="19"/>
      <c r="F30" s="19"/>
      <c r="G30" s="19"/>
      <c r="H30" s="19"/>
      <c r="I30" s="19"/>
      <c r="J30" s="19"/>
      <c r="CC30" s="19"/>
    </row>
    <row r="31" spans="1:81" s="3" customFormat="1" ht="15">
      <c r="C31" s="19"/>
      <c r="E31" s="19"/>
      <c r="F31" s="19"/>
      <c r="G31" s="19"/>
      <c r="H31" s="19"/>
      <c r="I31" s="19"/>
      <c r="J31" s="19"/>
      <c r="CC31" s="19"/>
    </row>
    <row r="32" spans="1:81" s="3" customFormat="1" ht="15">
      <c r="C32" s="19"/>
      <c r="E32" s="19"/>
      <c r="F32" s="19"/>
      <c r="G32" s="19"/>
      <c r="H32" s="19"/>
      <c r="I32" s="19"/>
      <c r="J32" s="19"/>
      <c r="CC32" s="19"/>
    </row>
    <row r="33" spans="3:81" s="3" customFormat="1" ht="15">
      <c r="C33" s="19"/>
      <c r="E33" s="19"/>
      <c r="F33" s="19"/>
      <c r="G33" s="19"/>
      <c r="H33" s="19"/>
      <c r="I33" s="19"/>
      <c r="J33" s="19"/>
      <c r="CC33" s="19"/>
    </row>
    <row r="34" spans="3:81" s="3" customFormat="1" ht="15">
      <c r="C34" s="19"/>
      <c r="E34" s="19"/>
      <c r="F34" s="19"/>
      <c r="G34" s="19"/>
      <c r="H34" s="19"/>
      <c r="I34" s="19"/>
      <c r="J34" s="19"/>
      <c r="CC34" s="19"/>
    </row>
    <row r="35" spans="3:81" s="3" customFormat="1" ht="15">
      <c r="C35" s="19"/>
      <c r="E35" s="19"/>
      <c r="F35" s="19"/>
      <c r="G35" s="19"/>
      <c r="H35" s="19"/>
      <c r="I35" s="19"/>
      <c r="J35" s="19"/>
      <c r="CC35" s="19"/>
    </row>
    <row r="36" spans="3:81" s="3" customFormat="1" ht="15">
      <c r="C36" s="19"/>
      <c r="E36" s="19"/>
      <c r="F36" s="19"/>
      <c r="G36" s="19"/>
      <c r="H36" s="19"/>
      <c r="I36" s="19"/>
      <c r="J36" s="19"/>
      <c r="CC36" s="19"/>
    </row>
    <row r="37" spans="3:81" s="3" customFormat="1" ht="15">
      <c r="C37" s="19"/>
      <c r="E37" s="19"/>
      <c r="F37" s="19"/>
      <c r="G37" s="19"/>
      <c r="H37" s="19"/>
      <c r="I37" s="19"/>
      <c r="J37" s="19"/>
      <c r="CC37" s="19"/>
    </row>
    <row r="38" spans="3:81" s="3" customFormat="1" ht="15">
      <c r="C38" s="19"/>
      <c r="E38" s="19"/>
      <c r="F38" s="19"/>
      <c r="G38" s="19"/>
      <c r="H38" s="19"/>
      <c r="I38" s="19"/>
      <c r="J38" s="19"/>
      <c r="CC38" s="19"/>
    </row>
    <row r="39" spans="3:81" s="3" customFormat="1" ht="15">
      <c r="C39" s="19"/>
      <c r="E39" s="19"/>
      <c r="F39" s="19"/>
      <c r="G39" s="19"/>
      <c r="H39" s="19"/>
      <c r="I39" s="19"/>
      <c r="J39" s="19"/>
      <c r="CC39" s="19"/>
    </row>
    <row r="40" spans="3:81" s="3" customFormat="1" ht="15">
      <c r="C40" s="19"/>
      <c r="E40" s="19"/>
      <c r="F40" s="19"/>
      <c r="G40" s="19"/>
      <c r="H40" s="19"/>
      <c r="I40" s="19"/>
      <c r="J40" s="19"/>
      <c r="CC40" s="19"/>
    </row>
    <row r="41" spans="3:81" s="3" customFormat="1" ht="15">
      <c r="C41" s="19"/>
      <c r="E41" s="19"/>
      <c r="F41" s="19"/>
      <c r="G41" s="19"/>
      <c r="H41" s="19"/>
      <c r="I41" s="19"/>
      <c r="J41" s="19"/>
      <c r="CC41" s="19"/>
    </row>
    <row r="42" spans="3:81" s="3" customFormat="1" ht="15">
      <c r="C42" s="19"/>
      <c r="E42" s="19"/>
      <c r="F42" s="19"/>
      <c r="G42" s="19"/>
      <c r="H42" s="19"/>
      <c r="I42" s="19"/>
      <c r="J42" s="19"/>
      <c r="CC42" s="19"/>
    </row>
    <row r="43" spans="3:81" s="3" customFormat="1" ht="15">
      <c r="C43" s="19"/>
      <c r="E43" s="19"/>
      <c r="F43" s="19"/>
      <c r="G43" s="19"/>
      <c r="H43" s="19"/>
      <c r="I43" s="19"/>
      <c r="J43" s="19"/>
      <c r="CC43" s="19"/>
    </row>
    <row r="44" spans="3:81" s="3" customFormat="1" ht="15">
      <c r="C44" s="19"/>
      <c r="E44" s="19"/>
      <c r="F44" s="19"/>
      <c r="G44" s="19"/>
      <c r="H44" s="19"/>
      <c r="I44" s="19"/>
      <c r="J44" s="19"/>
      <c r="CC44" s="19"/>
    </row>
    <row r="45" spans="3:81" s="3" customFormat="1" ht="15">
      <c r="C45" s="19"/>
      <c r="E45" s="19"/>
      <c r="F45" s="19"/>
      <c r="G45" s="19"/>
      <c r="H45" s="19"/>
      <c r="I45" s="19"/>
      <c r="J45" s="19"/>
      <c r="CC45" s="19"/>
    </row>
    <row r="46" spans="3:81" s="3" customFormat="1" ht="15">
      <c r="C46" s="19"/>
      <c r="E46" s="19"/>
      <c r="F46" s="19"/>
      <c r="G46" s="19"/>
      <c r="H46" s="19"/>
      <c r="I46" s="19"/>
      <c r="J46" s="19"/>
      <c r="CC46" s="19"/>
    </row>
    <row r="47" spans="3:81" s="3" customFormat="1" ht="15">
      <c r="C47" s="19"/>
      <c r="E47" s="19"/>
      <c r="F47" s="19"/>
      <c r="G47" s="19"/>
      <c r="H47" s="19"/>
      <c r="I47" s="19"/>
      <c r="J47" s="19"/>
      <c r="CC47" s="19"/>
    </row>
    <row r="48" spans="3:81" s="3" customFormat="1" ht="15">
      <c r="C48" s="19"/>
      <c r="E48" s="19"/>
      <c r="F48" s="19"/>
      <c r="G48" s="19"/>
      <c r="H48" s="19"/>
      <c r="I48" s="19"/>
      <c r="J48" s="19"/>
      <c r="CC48" s="19"/>
    </row>
    <row r="49" spans="3:81" s="3" customFormat="1" ht="15">
      <c r="C49" s="19"/>
      <c r="E49" s="19"/>
      <c r="F49" s="19"/>
      <c r="G49" s="19"/>
      <c r="H49" s="19"/>
      <c r="I49" s="19"/>
      <c r="J49" s="19"/>
      <c r="CC49" s="19"/>
    </row>
    <row r="50" spans="3:81" s="3" customFormat="1" ht="15">
      <c r="C50" s="19"/>
      <c r="E50" s="19"/>
      <c r="F50" s="19"/>
      <c r="G50" s="19"/>
      <c r="H50" s="19"/>
      <c r="I50" s="19"/>
      <c r="J50" s="19"/>
      <c r="CC50" s="19"/>
    </row>
    <row r="51" spans="3:81" s="3" customFormat="1" ht="15">
      <c r="C51" s="19"/>
      <c r="E51" s="19"/>
      <c r="F51" s="19"/>
      <c r="G51" s="19"/>
      <c r="H51" s="19"/>
      <c r="I51" s="19"/>
      <c r="J51" s="19"/>
      <c r="CC51" s="19"/>
    </row>
    <row r="52" spans="3:81" s="3" customFormat="1" ht="15">
      <c r="C52" s="19"/>
      <c r="E52" s="19"/>
      <c r="F52" s="19"/>
      <c r="G52" s="19"/>
      <c r="H52" s="19"/>
      <c r="I52" s="19"/>
      <c r="J52" s="19"/>
      <c r="CC52" s="19"/>
    </row>
    <row r="53" spans="3:81" s="3" customFormat="1" ht="15">
      <c r="C53" s="19"/>
      <c r="E53" s="19"/>
      <c r="F53" s="19"/>
      <c r="G53" s="19"/>
      <c r="H53" s="19"/>
      <c r="I53" s="19"/>
      <c r="J53" s="19"/>
      <c r="CC53" s="19"/>
    </row>
    <row r="54" spans="3:81" s="3" customFormat="1" ht="15">
      <c r="C54" s="19"/>
      <c r="E54" s="19"/>
      <c r="F54" s="19"/>
      <c r="G54" s="19"/>
      <c r="H54" s="19"/>
      <c r="I54" s="19"/>
      <c r="J54" s="19"/>
      <c r="CC54" s="19"/>
    </row>
    <row r="55" spans="3:81" s="3" customFormat="1" ht="15">
      <c r="C55" s="19"/>
      <c r="E55" s="19"/>
      <c r="F55" s="19"/>
      <c r="G55" s="19"/>
      <c r="H55" s="19"/>
      <c r="I55" s="19"/>
      <c r="J55" s="19"/>
      <c r="CC55" s="19"/>
    </row>
    <row r="56" spans="3:81" s="3" customFormat="1" ht="15">
      <c r="C56" s="19"/>
      <c r="E56" s="19"/>
      <c r="F56" s="19"/>
      <c r="G56" s="19"/>
      <c r="H56" s="19"/>
      <c r="I56" s="19"/>
      <c r="J56" s="19"/>
      <c r="CC56" s="19"/>
    </row>
    <row r="57" spans="3:81" s="3" customFormat="1" ht="15">
      <c r="C57" s="19"/>
      <c r="E57" s="19"/>
      <c r="F57" s="19"/>
      <c r="G57" s="19"/>
      <c r="H57" s="19"/>
      <c r="I57" s="19"/>
      <c r="J57" s="19"/>
      <c r="CC57" s="19"/>
    </row>
    <row r="58" spans="3:81" s="3" customFormat="1" ht="15">
      <c r="C58" s="19"/>
      <c r="E58" s="19"/>
      <c r="F58" s="19"/>
      <c r="G58" s="19"/>
      <c r="H58" s="19"/>
      <c r="I58" s="19"/>
      <c r="J58" s="19"/>
      <c r="CC58" s="19"/>
    </row>
    <row r="59" spans="3:81" s="3" customFormat="1" ht="15">
      <c r="C59" s="19"/>
      <c r="E59" s="19"/>
      <c r="F59" s="19"/>
      <c r="G59" s="19"/>
      <c r="H59" s="19"/>
      <c r="I59" s="19"/>
      <c r="J59" s="19"/>
      <c r="CC59" s="19"/>
    </row>
    <row r="60" spans="3:81" s="3" customFormat="1" ht="15">
      <c r="C60" s="19"/>
      <c r="E60" s="19"/>
      <c r="F60" s="19"/>
      <c r="G60" s="19"/>
      <c r="H60" s="19"/>
      <c r="I60" s="19"/>
      <c r="J60" s="19"/>
      <c r="CC60" s="19"/>
    </row>
    <row r="61" spans="3:81" s="3" customFormat="1" ht="15">
      <c r="C61" s="19"/>
      <c r="E61" s="19"/>
      <c r="F61" s="19"/>
      <c r="G61" s="19"/>
      <c r="H61" s="19"/>
      <c r="I61" s="19"/>
      <c r="J61" s="19"/>
      <c r="CC61" s="19"/>
    </row>
    <row r="62" spans="3:81" s="3" customFormat="1" ht="15">
      <c r="C62" s="19"/>
      <c r="E62" s="19"/>
      <c r="F62" s="19"/>
      <c r="G62" s="19"/>
      <c r="H62" s="19"/>
      <c r="I62" s="19"/>
      <c r="J62" s="19"/>
      <c r="CC62" s="19"/>
    </row>
    <row r="63" spans="3:81" s="3" customFormat="1" ht="15">
      <c r="C63" s="19"/>
      <c r="E63" s="19"/>
      <c r="F63" s="19"/>
      <c r="G63" s="19"/>
      <c r="H63" s="19"/>
      <c r="I63" s="19"/>
      <c r="J63" s="19"/>
      <c r="CC63" s="19"/>
    </row>
    <row r="64" spans="3:81" s="3" customFormat="1" ht="15">
      <c r="C64" s="19"/>
      <c r="E64" s="19"/>
      <c r="F64" s="19"/>
      <c r="G64" s="19"/>
      <c r="H64" s="19"/>
      <c r="I64" s="19"/>
      <c r="J64" s="19"/>
      <c r="CC64" s="19"/>
    </row>
    <row r="65" spans="3:81" s="3" customFormat="1" ht="15">
      <c r="C65" s="19"/>
      <c r="E65" s="19"/>
      <c r="F65" s="19"/>
      <c r="G65" s="19"/>
      <c r="H65" s="19"/>
      <c r="I65" s="19"/>
      <c r="J65" s="19"/>
      <c r="CC65" s="19"/>
    </row>
    <row r="66" spans="3:81" s="3" customFormat="1" ht="15">
      <c r="C66" s="19"/>
      <c r="E66" s="19"/>
      <c r="F66" s="19"/>
      <c r="G66" s="19"/>
      <c r="H66" s="19"/>
      <c r="I66" s="19"/>
      <c r="J66" s="19"/>
      <c r="CC66" s="19"/>
    </row>
    <row r="67" spans="3:81" s="3" customFormat="1" ht="15">
      <c r="C67" s="19"/>
      <c r="E67" s="19"/>
      <c r="F67" s="19"/>
      <c r="G67" s="19"/>
      <c r="H67" s="19"/>
      <c r="I67" s="19"/>
      <c r="J67" s="19"/>
      <c r="CC67" s="19"/>
    </row>
    <row r="68" spans="3:81" s="3" customFormat="1" ht="15">
      <c r="C68" s="19"/>
      <c r="E68" s="19"/>
      <c r="F68" s="19"/>
      <c r="G68" s="19"/>
      <c r="H68" s="19"/>
      <c r="I68" s="19"/>
      <c r="J68" s="19"/>
      <c r="CC68" s="19"/>
    </row>
    <row r="69" spans="3:81" s="3" customFormat="1" ht="15">
      <c r="C69" s="19"/>
      <c r="E69" s="19"/>
      <c r="F69" s="19"/>
      <c r="G69" s="19"/>
      <c r="H69" s="19"/>
      <c r="I69" s="19"/>
      <c r="J69" s="19"/>
      <c r="CC69" s="19"/>
    </row>
    <row r="70" spans="3:81" s="3" customFormat="1" ht="15">
      <c r="C70" s="19"/>
      <c r="E70" s="19"/>
      <c r="F70" s="19"/>
      <c r="G70" s="19"/>
      <c r="H70" s="19"/>
      <c r="I70" s="19"/>
      <c r="J70" s="19"/>
      <c r="CC70" s="19"/>
    </row>
    <row r="71" spans="3:81" s="3" customFormat="1" ht="15">
      <c r="C71" s="19"/>
      <c r="E71" s="19"/>
      <c r="F71" s="19"/>
      <c r="G71" s="19"/>
      <c r="H71" s="19"/>
      <c r="I71" s="19"/>
      <c r="J71" s="19"/>
      <c r="CC71" s="19"/>
    </row>
    <row r="72" spans="3:81" s="3" customFormat="1" ht="15">
      <c r="C72" s="19"/>
      <c r="E72" s="19"/>
      <c r="F72" s="19"/>
      <c r="G72" s="19"/>
      <c r="H72" s="19"/>
      <c r="I72" s="19"/>
      <c r="J72" s="19"/>
      <c r="CC72" s="19"/>
    </row>
    <row r="73" spans="3:81" s="3" customFormat="1" ht="15">
      <c r="C73" s="19"/>
      <c r="E73" s="19"/>
      <c r="F73" s="19"/>
      <c r="G73" s="19"/>
      <c r="H73" s="19"/>
      <c r="I73" s="19"/>
      <c r="J73" s="19"/>
      <c r="CC73" s="19"/>
    </row>
    <row r="74" spans="3:81" s="3" customFormat="1" ht="15">
      <c r="C74" s="19"/>
      <c r="E74" s="19"/>
      <c r="F74" s="19"/>
      <c r="G74" s="19"/>
      <c r="H74" s="19"/>
      <c r="I74" s="19"/>
      <c r="J74" s="19"/>
      <c r="CC74" s="19"/>
    </row>
    <row r="75" spans="3:81" s="3" customFormat="1" ht="15">
      <c r="C75" s="19"/>
      <c r="E75" s="19"/>
      <c r="F75" s="19"/>
      <c r="G75" s="19"/>
      <c r="H75" s="19"/>
      <c r="I75" s="19"/>
      <c r="J75" s="19"/>
      <c r="CC75" s="19"/>
    </row>
    <row r="76" spans="3:81" s="3" customFormat="1" ht="15">
      <c r="C76" s="19"/>
      <c r="E76" s="19"/>
      <c r="F76" s="19"/>
      <c r="G76" s="19"/>
      <c r="H76" s="19"/>
      <c r="I76" s="19"/>
      <c r="J76" s="19"/>
      <c r="CC76" s="19"/>
    </row>
    <row r="77" spans="3:81" s="3" customFormat="1" ht="15">
      <c r="C77" s="19"/>
      <c r="E77" s="19"/>
      <c r="F77" s="19"/>
      <c r="G77" s="19"/>
      <c r="H77" s="19"/>
      <c r="I77" s="19"/>
      <c r="J77" s="19"/>
      <c r="CC77" s="19"/>
    </row>
    <row r="78" spans="3:81" s="3" customFormat="1" ht="15">
      <c r="C78" s="19"/>
      <c r="E78" s="19"/>
      <c r="F78" s="19"/>
      <c r="G78" s="19"/>
      <c r="H78" s="19"/>
      <c r="I78" s="19"/>
      <c r="J78" s="19"/>
      <c r="CC78" s="19"/>
    </row>
    <row r="79" spans="3:81" s="3" customFormat="1" ht="15">
      <c r="C79" s="19"/>
      <c r="E79" s="19"/>
      <c r="F79" s="19"/>
      <c r="G79" s="19"/>
      <c r="H79" s="19"/>
      <c r="I79" s="19"/>
      <c r="J79" s="19"/>
      <c r="CC79" s="19"/>
    </row>
    <row r="80" spans="3:81" s="3" customFormat="1" ht="15">
      <c r="C80" s="19"/>
      <c r="E80" s="19"/>
      <c r="F80" s="19"/>
      <c r="G80" s="19"/>
      <c r="H80" s="19"/>
      <c r="I80" s="19"/>
      <c r="J80" s="19"/>
      <c r="CC80" s="19"/>
    </row>
    <row r="81" spans="3:81" s="3" customFormat="1" ht="15">
      <c r="C81" s="19"/>
      <c r="E81" s="19"/>
      <c r="F81" s="19"/>
      <c r="G81" s="19"/>
      <c r="H81" s="19"/>
      <c r="I81" s="19"/>
      <c r="J81" s="19"/>
      <c r="CC81" s="19"/>
    </row>
    <row r="82" spans="3:81" s="3" customFormat="1" ht="15">
      <c r="C82" s="19"/>
      <c r="E82" s="19"/>
      <c r="F82" s="19"/>
      <c r="G82" s="19"/>
      <c r="H82" s="19"/>
      <c r="I82" s="19"/>
      <c r="J82" s="19"/>
      <c r="CC82" s="19"/>
    </row>
    <row r="83" spans="3:81" s="3" customFormat="1" ht="15">
      <c r="C83" s="19"/>
      <c r="E83" s="19"/>
      <c r="F83" s="19"/>
      <c r="G83" s="19"/>
      <c r="H83" s="19"/>
      <c r="I83" s="19"/>
      <c r="J83" s="19"/>
      <c r="CC83" s="19"/>
    </row>
    <row r="84" spans="3:81" s="3" customFormat="1" ht="15">
      <c r="C84" s="19"/>
      <c r="E84" s="19"/>
      <c r="F84" s="19"/>
      <c r="G84" s="19"/>
      <c r="H84" s="19"/>
      <c r="I84" s="19"/>
      <c r="J84" s="19"/>
      <c r="CC84" s="19"/>
    </row>
    <row r="85" spans="3:81" s="3" customFormat="1" ht="15">
      <c r="C85" s="19"/>
      <c r="E85" s="19"/>
      <c r="F85" s="19"/>
      <c r="G85" s="19"/>
      <c r="H85" s="19"/>
      <c r="I85" s="19"/>
      <c r="J85" s="19"/>
      <c r="CC85" s="19"/>
    </row>
    <row r="86" spans="3:81" s="3" customFormat="1" ht="15">
      <c r="C86" s="19"/>
      <c r="E86" s="19"/>
      <c r="F86" s="19"/>
      <c r="G86" s="19"/>
      <c r="H86" s="19"/>
      <c r="I86" s="19"/>
      <c r="J86" s="19"/>
      <c r="CC86" s="19"/>
    </row>
    <row r="87" spans="3:81" s="3" customFormat="1" ht="15">
      <c r="C87" s="19"/>
      <c r="E87" s="19"/>
      <c r="F87" s="19"/>
      <c r="G87" s="19"/>
      <c r="H87" s="19"/>
      <c r="I87" s="19"/>
      <c r="J87" s="19"/>
      <c r="CC87" s="19"/>
    </row>
    <row r="88" spans="3:81" s="3" customFormat="1" ht="15">
      <c r="C88" s="19"/>
      <c r="E88" s="19"/>
      <c r="F88" s="19"/>
      <c r="G88" s="19"/>
      <c r="H88" s="19"/>
      <c r="I88" s="19"/>
      <c r="J88" s="19"/>
      <c r="CC88" s="19"/>
    </row>
    <row r="89" spans="3:81" s="3" customFormat="1" ht="15">
      <c r="C89" s="19"/>
      <c r="E89" s="19"/>
      <c r="F89" s="19"/>
      <c r="G89" s="19"/>
      <c r="H89" s="19"/>
      <c r="I89" s="19"/>
      <c r="J89" s="19"/>
      <c r="CC89" s="19"/>
    </row>
    <row r="90" spans="3:81" s="3" customFormat="1" ht="15">
      <c r="C90" s="19"/>
      <c r="E90" s="19"/>
      <c r="F90" s="19"/>
      <c r="G90" s="19"/>
      <c r="H90" s="19"/>
      <c r="I90" s="19"/>
      <c r="J90" s="19"/>
      <c r="CC90" s="19"/>
    </row>
    <row r="91" spans="3:81" s="3" customFormat="1" ht="15">
      <c r="C91" s="19"/>
      <c r="E91" s="19"/>
      <c r="F91" s="19"/>
      <c r="G91" s="19"/>
      <c r="H91" s="19"/>
      <c r="I91" s="19"/>
      <c r="J91" s="19"/>
      <c r="CC91" s="19"/>
    </row>
    <row r="92" spans="3:81" s="3" customFormat="1" ht="15">
      <c r="C92" s="19"/>
      <c r="E92" s="19"/>
      <c r="F92" s="19"/>
      <c r="G92" s="19"/>
      <c r="H92" s="19"/>
      <c r="I92" s="19"/>
      <c r="J92" s="19"/>
      <c r="CC92" s="19"/>
    </row>
    <row r="93" spans="3:81" s="3" customFormat="1" ht="15">
      <c r="C93" s="19"/>
      <c r="E93" s="19"/>
      <c r="F93" s="19"/>
      <c r="G93" s="19"/>
      <c r="H93" s="19"/>
      <c r="I93" s="19"/>
      <c r="J93" s="19"/>
      <c r="CC93" s="19"/>
    </row>
    <row r="94" spans="3:81" s="3" customFormat="1" ht="15">
      <c r="C94" s="19"/>
      <c r="E94" s="19"/>
      <c r="F94" s="19"/>
      <c r="G94" s="19"/>
      <c r="H94" s="19"/>
      <c r="I94" s="19"/>
      <c r="J94" s="19"/>
      <c r="CC94" s="19"/>
    </row>
    <row r="95" spans="3:81" s="3" customFormat="1" ht="15">
      <c r="C95" s="19"/>
      <c r="E95" s="19"/>
      <c r="F95" s="19"/>
      <c r="G95" s="19"/>
      <c r="H95" s="19"/>
      <c r="I95" s="19"/>
      <c r="J95" s="19"/>
      <c r="CC95" s="19"/>
    </row>
    <row r="96" spans="3:81" s="3" customFormat="1" ht="15">
      <c r="C96" s="19"/>
      <c r="E96" s="19"/>
      <c r="F96" s="19"/>
      <c r="G96" s="19"/>
      <c r="H96" s="19"/>
      <c r="I96" s="19"/>
      <c r="J96" s="19"/>
      <c r="CC96" s="19"/>
    </row>
    <row r="97" spans="3:81" s="3" customFormat="1" ht="15">
      <c r="C97" s="19"/>
      <c r="E97" s="19"/>
      <c r="F97" s="19"/>
      <c r="G97" s="19"/>
      <c r="H97" s="19"/>
      <c r="I97" s="19"/>
      <c r="J97" s="19"/>
      <c r="CC97" s="19"/>
    </row>
    <row r="98" spans="3:81" s="3" customFormat="1" ht="15">
      <c r="C98" s="19"/>
      <c r="E98" s="19"/>
      <c r="F98" s="19"/>
      <c r="G98" s="19"/>
      <c r="H98" s="19"/>
      <c r="I98" s="19"/>
      <c r="J98" s="19"/>
      <c r="CC98" s="19"/>
    </row>
    <row r="99" spans="3:81" s="3" customFormat="1" ht="15">
      <c r="C99" s="19"/>
      <c r="E99" s="19"/>
      <c r="F99" s="19"/>
      <c r="G99" s="19"/>
      <c r="H99" s="19"/>
      <c r="I99" s="19"/>
      <c r="J99" s="19"/>
      <c r="CC99" s="19"/>
    </row>
    <row r="100" spans="3:81" s="3" customFormat="1" ht="15">
      <c r="C100" s="19"/>
      <c r="E100" s="19"/>
      <c r="F100" s="19"/>
      <c r="G100" s="19"/>
      <c r="H100" s="19"/>
      <c r="I100" s="19"/>
      <c r="J100" s="19"/>
      <c r="CC100" s="19"/>
    </row>
    <row r="101" spans="3:81" s="3" customFormat="1" ht="15">
      <c r="C101" s="19"/>
      <c r="E101" s="19"/>
      <c r="F101" s="19"/>
      <c r="G101" s="19"/>
      <c r="H101" s="19"/>
      <c r="I101" s="19"/>
      <c r="J101" s="19"/>
      <c r="CC101" s="19"/>
    </row>
    <row r="102" spans="3:81" s="3" customFormat="1" ht="15">
      <c r="C102" s="19"/>
      <c r="E102" s="19"/>
      <c r="F102" s="19"/>
      <c r="G102" s="19"/>
      <c r="H102" s="19"/>
      <c r="I102" s="19"/>
      <c r="J102" s="19"/>
      <c r="CC102" s="19"/>
    </row>
    <row r="103" spans="3:81" s="3" customFormat="1" ht="15">
      <c r="C103" s="19"/>
      <c r="E103" s="19"/>
      <c r="F103" s="19"/>
      <c r="G103" s="19"/>
      <c r="H103" s="19"/>
      <c r="I103" s="19"/>
      <c r="J103" s="19"/>
      <c r="CC103" s="19"/>
    </row>
    <row r="104" spans="3:81" s="3" customFormat="1" ht="15">
      <c r="C104" s="19"/>
      <c r="E104" s="19"/>
      <c r="F104" s="19"/>
      <c r="G104" s="19"/>
      <c r="H104" s="19"/>
      <c r="I104" s="19"/>
      <c r="J104" s="19"/>
      <c r="CC104" s="19"/>
    </row>
    <row r="105" spans="3:81" s="3" customFormat="1" ht="15">
      <c r="C105" s="19"/>
      <c r="E105" s="19"/>
      <c r="F105" s="19"/>
      <c r="G105" s="19"/>
      <c r="H105" s="19"/>
      <c r="I105" s="19"/>
      <c r="J105" s="19"/>
      <c r="CC105" s="19"/>
    </row>
    <row r="106" spans="3:81" s="3" customFormat="1" ht="15">
      <c r="C106" s="19"/>
      <c r="E106" s="19"/>
      <c r="F106" s="19"/>
      <c r="G106" s="19"/>
      <c r="H106" s="19"/>
      <c r="I106" s="19"/>
      <c r="J106" s="19"/>
      <c r="CC106" s="19"/>
    </row>
    <row r="107" spans="3:81" s="3" customFormat="1" ht="15">
      <c r="C107" s="19"/>
      <c r="E107" s="19"/>
      <c r="F107" s="19"/>
      <c r="G107" s="19"/>
      <c r="H107" s="19"/>
      <c r="I107" s="19"/>
      <c r="J107" s="19"/>
      <c r="CC107" s="19"/>
    </row>
    <row r="108" spans="3:81" s="3" customFormat="1" ht="15">
      <c r="C108" s="19"/>
      <c r="E108" s="19"/>
      <c r="F108" s="19"/>
      <c r="G108" s="19"/>
      <c r="H108" s="19"/>
      <c r="I108" s="19"/>
      <c r="J108" s="19"/>
      <c r="CC108" s="19"/>
    </row>
    <row r="109" spans="3:81" s="3" customFormat="1" ht="15">
      <c r="C109" s="19"/>
      <c r="E109" s="19"/>
      <c r="F109" s="19"/>
      <c r="G109" s="19"/>
      <c r="H109" s="19"/>
      <c r="I109" s="19"/>
      <c r="J109" s="19"/>
      <c r="CC109" s="19"/>
    </row>
    <row r="110" spans="3:81" s="3" customFormat="1" ht="15">
      <c r="C110" s="19"/>
      <c r="E110" s="19"/>
      <c r="F110" s="19"/>
      <c r="G110" s="19"/>
      <c r="H110" s="19"/>
      <c r="I110" s="19"/>
      <c r="J110" s="19"/>
      <c r="CC110" s="19"/>
    </row>
    <row r="111" spans="3:81" s="3" customFormat="1" ht="15">
      <c r="C111" s="19"/>
      <c r="E111" s="19"/>
      <c r="F111" s="19"/>
      <c r="G111" s="19"/>
      <c r="H111" s="19"/>
      <c r="I111" s="19"/>
      <c r="J111" s="19"/>
      <c r="CC111" s="19"/>
    </row>
    <row r="112" spans="3:81" s="3" customFormat="1" ht="15">
      <c r="C112" s="19"/>
      <c r="E112" s="19"/>
      <c r="F112" s="19"/>
      <c r="G112" s="19"/>
      <c r="H112" s="19"/>
      <c r="I112" s="19"/>
      <c r="J112" s="19"/>
      <c r="CC112" s="19"/>
    </row>
    <row r="113" spans="3:81" s="3" customFormat="1" ht="15">
      <c r="C113" s="19"/>
      <c r="E113" s="19"/>
      <c r="F113" s="19"/>
      <c r="G113" s="19"/>
      <c r="H113" s="19"/>
      <c r="I113" s="19"/>
      <c r="J113" s="19"/>
      <c r="CC113" s="19"/>
    </row>
    <row r="114" spans="3:81" s="3" customFormat="1" ht="15">
      <c r="C114" s="19"/>
      <c r="E114" s="19"/>
      <c r="F114" s="19"/>
      <c r="G114" s="19"/>
      <c r="H114" s="19"/>
      <c r="I114" s="19"/>
      <c r="J114" s="19"/>
      <c r="CC114" s="19"/>
    </row>
    <row r="115" spans="3:81" s="3" customFormat="1" ht="15">
      <c r="C115" s="19"/>
      <c r="E115" s="19"/>
      <c r="F115" s="19"/>
      <c r="G115" s="19"/>
      <c r="H115" s="19"/>
      <c r="I115" s="19"/>
      <c r="J115" s="19"/>
      <c r="CC115" s="19"/>
    </row>
    <row r="116" spans="3:81" s="3" customFormat="1" ht="15">
      <c r="C116" s="19"/>
      <c r="E116" s="19"/>
      <c r="F116" s="19"/>
      <c r="G116" s="19"/>
      <c r="H116" s="19"/>
      <c r="I116" s="19"/>
      <c r="J116" s="19"/>
      <c r="CC116" s="19"/>
    </row>
    <row r="117" spans="3:81" s="3" customFormat="1" ht="15">
      <c r="C117" s="19"/>
      <c r="E117" s="19"/>
      <c r="F117" s="19"/>
      <c r="G117" s="19"/>
      <c r="H117" s="19"/>
      <c r="I117" s="19"/>
      <c r="J117" s="19"/>
      <c r="CC117" s="19"/>
    </row>
    <row r="118" spans="3:81" s="3" customFormat="1" ht="15">
      <c r="C118" s="19"/>
      <c r="E118" s="19"/>
      <c r="F118" s="19"/>
      <c r="G118" s="19"/>
      <c r="H118" s="19"/>
      <c r="I118" s="19"/>
      <c r="J118" s="19"/>
      <c r="CC118" s="19"/>
    </row>
    <row r="119" spans="3:81" s="3" customFormat="1" ht="15">
      <c r="C119" s="19"/>
      <c r="E119" s="19"/>
      <c r="F119" s="19"/>
      <c r="G119" s="19"/>
      <c r="H119" s="19"/>
      <c r="I119" s="19"/>
      <c r="J119" s="19"/>
      <c r="CC119" s="19"/>
    </row>
    <row r="120" spans="3:81" s="3" customFormat="1" ht="15">
      <c r="C120" s="19"/>
      <c r="E120" s="19"/>
      <c r="F120" s="19"/>
      <c r="G120" s="19"/>
      <c r="H120" s="19"/>
      <c r="I120" s="19"/>
      <c r="J120" s="19"/>
      <c r="CC120" s="19"/>
    </row>
    <row r="121" spans="3:81" s="3" customFormat="1" ht="15">
      <c r="C121" s="19"/>
      <c r="E121" s="19"/>
      <c r="F121" s="19"/>
      <c r="G121" s="19"/>
      <c r="H121" s="19"/>
      <c r="I121" s="19"/>
      <c r="J121" s="19"/>
      <c r="CC121" s="19"/>
    </row>
    <row r="122" spans="3:81" s="3" customFormat="1" ht="15">
      <c r="C122" s="19"/>
      <c r="E122" s="19"/>
      <c r="F122" s="19"/>
      <c r="G122" s="19"/>
      <c r="H122" s="19"/>
      <c r="I122" s="19"/>
      <c r="J122" s="19"/>
      <c r="CC122" s="19"/>
    </row>
    <row r="123" spans="3:81" s="3" customFormat="1" ht="15">
      <c r="C123" s="19"/>
      <c r="E123" s="19"/>
      <c r="F123" s="19"/>
      <c r="G123" s="19"/>
      <c r="H123" s="19"/>
      <c r="I123" s="19"/>
      <c r="J123" s="19"/>
      <c r="CC123" s="19"/>
    </row>
    <row r="124" spans="3:81" s="3" customFormat="1" ht="15">
      <c r="C124" s="19"/>
      <c r="E124" s="19"/>
      <c r="F124" s="19"/>
      <c r="G124" s="19"/>
      <c r="H124" s="19"/>
      <c r="I124" s="19"/>
      <c r="J124" s="19"/>
      <c r="CC124" s="19"/>
    </row>
    <row r="125" spans="3:81" s="3" customFormat="1" ht="15">
      <c r="C125" s="19"/>
      <c r="E125" s="19"/>
      <c r="F125" s="19"/>
      <c r="G125" s="19"/>
      <c r="H125" s="19"/>
      <c r="I125" s="19"/>
      <c r="J125" s="19"/>
      <c r="CC125" s="19"/>
    </row>
    <row r="126" spans="3:81" s="3" customFormat="1" ht="15">
      <c r="C126" s="19"/>
      <c r="E126" s="19"/>
      <c r="F126" s="19"/>
      <c r="G126" s="19"/>
      <c r="H126" s="19"/>
      <c r="I126" s="19"/>
      <c r="J126" s="19"/>
      <c r="CC126" s="19"/>
    </row>
    <row r="127" spans="3:81" s="3" customFormat="1" ht="15">
      <c r="C127" s="19"/>
      <c r="E127" s="19"/>
      <c r="F127" s="19"/>
      <c r="G127" s="19"/>
      <c r="H127" s="19"/>
      <c r="I127" s="19"/>
      <c r="J127" s="19"/>
      <c r="CC127" s="19"/>
    </row>
    <row r="128" spans="3:81" s="3" customFormat="1" ht="15">
      <c r="C128" s="19"/>
      <c r="E128" s="19"/>
      <c r="F128" s="19"/>
      <c r="G128" s="19"/>
      <c r="H128" s="19"/>
      <c r="I128" s="19"/>
      <c r="J128" s="19"/>
      <c r="CC128" s="19"/>
    </row>
    <row r="129" spans="3:81" s="3" customFormat="1" ht="15">
      <c r="C129" s="19"/>
      <c r="E129" s="19"/>
      <c r="F129" s="19"/>
      <c r="G129" s="19"/>
      <c r="H129" s="19"/>
      <c r="I129" s="19"/>
      <c r="J129" s="19"/>
      <c r="CC129" s="19"/>
    </row>
    <row r="130" spans="3:81" s="3" customFormat="1" ht="15">
      <c r="C130" s="19"/>
      <c r="E130" s="19"/>
      <c r="F130" s="19"/>
      <c r="G130" s="19"/>
      <c r="H130" s="19"/>
      <c r="I130" s="19"/>
      <c r="J130" s="19"/>
      <c r="CC130" s="19"/>
    </row>
    <row r="131" spans="3:81" s="3" customFormat="1" ht="15">
      <c r="C131" s="19"/>
      <c r="E131" s="19"/>
      <c r="F131" s="19"/>
      <c r="G131" s="19"/>
      <c r="H131" s="19"/>
      <c r="I131" s="19"/>
      <c r="J131" s="19"/>
      <c r="CC131" s="19"/>
    </row>
    <row r="132" spans="3:81" s="3" customFormat="1" ht="15">
      <c r="C132" s="19"/>
      <c r="E132" s="19"/>
      <c r="F132" s="19"/>
      <c r="G132" s="19"/>
      <c r="H132" s="19"/>
      <c r="I132" s="19"/>
      <c r="J132" s="19"/>
      <c r="CC132" s="19"/>
    </row>
    <row r="133" spans="3:81" s="3" customFormat="1" ht="15">
      <c r="C133" s="19"/>
      <c r="E133" s="19"/>
      <c r="F133" s="19"/>
      <c r="G133" s="19"/>
      <c r="H133" s="19"/>
      <c r="I133" s="19"/>
      <c r="J133" s="19"/>
      <c r="CC133" s="19"/>
    </row>
    <row r="134" spans="3:81" s="3" customFormat="1" ht="15">
      <c r="C134" s="19"/>
      <c r="E134" s="19"/>
      <c r="F134" s="19"/>
      <c r="G134" s="19"/>
      <c r="H134" s="19"/>
      <c r="I134" s="19"/>
      <c r="J134" s="19"/>
      <c r="CC134" s="19"/>
    </row>
    <row r="135" spans="3:81" s="3" customFormat="1" ht="15">
      <c r="C135" s="19"/>
      <c r="E135" s="19"/>
      <c r="F135" s="19"/>
      <c r="G135" s="19"/>
      <c r="H135" s="19"/>
      <c r="I135" s="19"/>
      <c r="J135" s="19"/>
      <c r="CC135" s="19"/>
    </row>
    <row r="136" spans="3:81" s="3" customFormat="1" ht="15">
      <c r="C136" s="19"/>
      <c r="E136" s="19"/>
      <c r="F136" s="19"/>
      <c r="G136" s="19"/>
      <c r="H136" s="19"/>
      <c r="I136" s="19"/>
      <c r="J136" s="19"/>
      <c r="CC136" s="19"/>
    </row>
    <row r="137" spans="3:81" s="3" customFormat="1" ht="15">
      <c r="C137" s="19"/>
      <c r="E137" s="19"/>
      <c r="F137" s="19"/>
      <c r="G137" s="19"/>
      <c r="H137" s="19"/>
      <c r="I137" s="19"/>
      <c r="J137" s="19"/>
      <c r="CC137" s="19"/>
    </row>
    <row r="138" spans="3:81" s="3" customFormat="1" ht="15">
      <c r="C138" s="19"/>
      <c r="E138" s="19"/>
      <c r="F138" s="19"/>
      <c r="G138" s="19"/>
      <c r="H138" s="19"/>
      <c r="I138" s="19"/>
      <c r="J138" s="19"/>
      <c r="CC138" s="19"/>
    </row>
    <row r="139" spans="3:81" s="3" customFormat="1" ht="15">
      <c r="C139" s="19"/>
      <c r="E139" s="19"/>
      <c r="F139" s="19"/>
      <c r="G139" s="19"/>
      <c r="H139" s="19"/>
      <c r="I139" s="19"/>
      <c r="J139" s="19"/>
      <c r="CC139" s="19"/>
    </row>
    <row r="140" spans="3:81" s="3" customFormat="1" ht="15">
      <c r="C140" s="19"/>
      <c r="E140" s="19"/>
      <c r="F140" s="19"/>
      <c r="G140" s="19"/>
      <c r="H140" s="19"/>
      <c r="I140" s="19"/>
      <c r="J140" s="19"/>
      <c r="CC140" s="19"/>
    </row>
    <row r="141" spans="3:81" s="3" customFormat="1" ht="15">
      <c r="C141" s="19"/>
      <c r="E141" s="19"/>
      <c r="F141" s="19"/>
      <c r="G141" s="19"/>
      <c r="H141" s="19"/>
      <c r="I141" s="19"/>
      <c r="J141" s="19"/>
      <c r="CC141" s="19"/>
    </row>
    <row r="142" spans="3:81" s="3" customFormat="1" ht="15">
      <c r="C142" s="19"/>
      <c r="E142" s="19"/>
      <c r="F142" s="19"/>
      <c r="G142" s="19"/>
      <c r="H142" s="19"/>
      <c r="I142" s="19"/>
      <c r="J142" s="19"/>
      <c r="CC142" s="19"/>
    </row>
    <row r="143" spans="3:81" s="3" customFormat="1" ht="15">
      <c r="C143" s="19"/>
      <c r="E143" s="19"/>
      <c r="F143" s="19"/>
      <c r="G143" s="19"/>
      <c r="H143" s="19"/>
      <c r="I143" s="19"/>
      <c r="J143" s="19"/>
      <c r="CC143" s="19"/>
    </row>
    <row r="144" spans="3:81" s="3" customFormat="1" ht="15">
      <c r="C144" s="19"/>
      <c r="E144" s="19"/>
      <c r="F144" s="19"/>
      <c r="G144" s="19"/>
      <c r="H144" s="19"/>
      <c r="I144" s="19"/>
      <c r="J144" s="19"/>
      <c r="CC144" s="19"/>
    </row>
    <row r="145" spans="3:81" s="3" customFormat="1" ht="15">
      <c r="C145" s="19"/>
      <c r="E145" s="19"/>
      <c r="F145" s="19"/>
      <c r="G145" s="19"/>
      <c r="H145" s="19"/>
      <c r="I145" s="19"/>
      <c r="J145" s="19"/>
      <c r="CC145" s="19"/>
    </row>
    <row r="146" spans="3:81" s="3" customFormat="1" ht="15">
      <c r="C146" s="19"/>
      <c r="E146" s="19"/>
      <c r="F146" s="19"/>
      <c r="G146" s="19"/>
      <c r="H146" s="19"/>
      <c r="I146" s="19"/>
      <c r="J146" s="19"/>
      <c r="CC146" s="19"/>
    </row>
    <row r="147" spans="3:81" s="3" customFormat="1" ht="15">
      <c r="C147" s="19"/>
      <c r="E147" s="19"/>
      <c r="F147" s="19"/>
      <c r="G147" s="19"/>
      <c r="H147" s="19"/>
      <c r="I147" s="19"/>
      <c r="J147" s="19"/>
      <c r="CC147" s="19"/>
    </row>
    <row r="148" spans="3:81" s="3" customFormat="1" ht="15">
      <c r="C148" s="19"/>
      <c r="E148" s="19"/>
      <c r="F148" s="19"/>
      <c r="G148" s="19"/>
      <c r="H148" s="19"/>
      <c r="I148" s="19"/>
      <c r="J148" s="19"/>
      <c r="CC148" s="19"/>
    </row>
    <row r="149" spans="3:81" s="3" customFormat="1" ht="15">
      <c r="C149" s="19"/>
      <c r="E149" s="19"/>
      <c r="F149" s="19"/>
      <c r="G149" s="19"/>
      <c r="H149" s="19"/>
      <c r="I149" s="19"/>
      <c r="J149" s="19"/>
      <c r="CC149" s="19"/>
    </row>
    <row r="150" spans="3:81" s="3" customFormat="1" ht="15">
      <c r="C150" s="19"/>
      <c r="E150" s="19"/>
      <c r="F150" s="19"/>
      <c r="G150" s="19"/>
      <c r="H150" s="19"/>
      <c r="I150" s="19"/>
      <c r="J150" s="19"/>
      <c r="CC150" s="19"/>
    </row>
    <row r="151" spans="3:81" s="3" customFormat="1" ht="15">
      <c r="C151" s="19"/>
      <c r="E151" s="19"/>
      <c r="F151" s="19"/>
      <c r="G151" s="19"/>
      <c r="H151" s="19"/>
      <c r="I151" s="19"/>
      <c r="J151" s="19"/>
      <c r="CC151" s="19"/>
    </row>
    <row r="152" spans="3:81" s="3" customFormat="1" ht="15">
      <c r="C152" s="19"/>
      <c r="E152" s="19"/>
      <c r="F152" s="19"/>
      <c r="G152" s="19"/>
      <c r="H152" s="19"/>
      <c r="I152" s="19"/>
      <c r="J152" s="19"/>
      <c r="CC152" s="19"/>
    </row>
    <row r="153" spans="3:81" s="3" customFormat="1" ht="15">
      <c r="C153" s="19"/>
      <c r="E153" s="19"/>
      <c r="F153" s="19"/>
      <c r="G153" s="19"/>
      <c r="H153" s="19"/>
      <c r="I153" s="19"/>
      <c r="J153" s="19"/>
      <c r="CC153" s="19"/>
    </row>
    <row r="154" spans="3:81" s="3" customFormat="1" ht="15">
      <c r="C154" s="19"/>
      <c r="E154" s="19"/>
      <c r="F154" s="19"/>
      <c r="G154" s="19"/>
      <c r="H154" s="19"/>
      <c r="I154" s="19"/>
      <c r="J154" s="19"/>
      <c r="CC154" s="19"/>
    </row>
    <row r="155" spans="3:81" s="3" customFormat="1" ht="15">
      <c r="C155" s="19"/>
      <c r="E155" s="19"/>
      <c r="F155" s="19"/>
      <c r="G155" s="19"/>
      <c r="H155" s="19"/>
      <c r="I155" s="19"/>
      <c r="J155" s="19"/>
      <c r="CC155" s="19"/>
    </row>
    <row r="156" spans="3:81" s="3" customFormat="1" ht="15">
      <c r="C156" s="19"/>
      <c r="E156" s="19"/>
      <c r="F156" s="19"/>
      <c r="G156" s="19"/>
      <c r="H156" s="19"/>
      <c r="I156" s="19"/>
      <c r="J156" s="19"/>
      <c r="CC156" s="19"/>
    </row>
    <row r="157" spans="3:81" s="3" customFormat="1" ht="15">
      <c r="C157" s="19"/>
      <c r="E157" s="19"/>
      <c r="F157" s="19"/>
      <c r="G157" s="19"/>
      <c r="H157" s="19"/>
      <c r="I157" s="19"/>
      <c r="J157" s="19"/>
      <c r="CC157" s="19"/>
    </row>
    <row r="158" spans="3:81" s="3" customFormat="1" ht="15">
      <c r="C158" s="19"/>
      <c r="E158" s="19"/>
      <c r="F158" s="19"/>
      <c r="G158" s="19"/>
      <c r="H158" s="19"/>
      <c r="I158" s="19"/>
      <c r="J158" s="19"/>
      <c r="CC158" s="19"/>
    </row>
    <row r="159" spans="3:81" s="3" customFormat="1" ht="15">
      <c r="C159" s="19"/>
      <c r="E159" s="19"/>
      <c r="F159" s="19"/>
      <c r="G159" s="19"/>
      <c r="H159" s="19"/>
      <c r="I159" s="19"/>
      <c r="J159" s="19"/>
      <c r="CC159" s="19"/>
    </row>
    <row r="160" spans="3:81" s="3" customFormat="1" ht="15">
      <c r="C160" s="19"/>
      <c r="E160" s="19"/>
      <c r="F160" s="19"/>
      <c r="G160" s="19"/>
      <c r="H160" s="19"/>
      <c r="I160" s="19"/>
      <c r="J160" s="19"/>
      <c r="CC160" s="19"/>
    </row>
    <row r="161" spans="3:81" s="3" customFormat="1" ht="15">
      <c r="C161" s="19"/>
      <c r="E161" s="19"/>
      <c r="F161" s="19"/>
      <c r="G161" s="19"/>
      <c r="H161" s="19"/>
      <c r="I161" s="19"/>
      <c r="J161" s="19"/>
      <c r="CC161" s="19"/>
    </row>
    <row r="162" spans="3:81" s="3" customFormat="1" ht="15">
      <c r="C162" s="19"/>
      <c r="E162" s="19"/>
      <c r="F162" s="19"/>
      <c r="G162" s="19"/>
      <c r="H162" s="19"/>
      <c r="I162" s="19"/>
      <c r="J162" s="19"/>
      <c r="CC162" s="19"/>
    </row>
    <row r="163" spans="3:81" s="3" customFormat="1" ht="15">
      <c r="C163" s="19"/>
      <c r="E163" s="19"/>
      <c r="F163" s="19"/>
      <c r="G163" s="19"/>
      <c r="H163" s="19"/>
      <c r="I163" s="19"/>
      <c r="J163" s="19"/>
      <c r="CC163" s="19"/>
    </row>
    <row r="164" spans="3:81" s="3" customFormat="1" ht="15">
      <c r="C164" s="19"/>
      <c r="E164" s="19"/>
      <c r="F164" s="19"/>
      <c r="G164" s="19"/>
      <c r="H164" s="19"/>
      <c r="I164" s="19"/>
      <c r="J164" s="19"/>
      <c r="CC164" s="19"/>
    </row>
    <row r="165" spans="3:81" s="3" customFormat="1" ht="15">
      <c r="C165" s="19"/>
      <c r="E165" s="19"/>
      <c r="F165" s="19"/>
      <c r="G165" s="19"/>
      <c r="H165" s="19"/>
      <c r="I165" s="19"/>
      <c r="J165" s="19"/>
      <c r="CC165" s="19"/>
    </row>
    <row r="166" spans="3:81" s="3" customFormat="1" ht="15">
      <c r="C166" s="19"/>
      <c r="E166" s="19"/>
      <c r="F166" s="19"/>
      <c r="G166" s="19"/>
      <c r="H166" s="19"/>
      <c r="I166" s="19"/>
      <c r="J166" s="19"/>
      <c r="CC166" s="19"/>
    </row>
    <row r="167" spans="3:81" s="3" customFormat="1" ht="15">
      <c r="C167" s="19"/>
      <c r="E167" s="19"/>
      <c r="F167" s="19"/>
      <c r="G167" s="19"/>
      <c r="H167" s="19"/>
      <c r="I167" s="19"/>
      <c r="J167" s="19"/>
      <c r="CC167" s="19"/>
    </row>
    <row r="168" spans="3:81" s="3" customFormat="1" ht="15">
      <c r="C168" s="19"/>
      <c r="E168" s="19"/>
      <c r="F168" s="19"/>
      <c r="G168" s="19"/>
      <c r="H168" s="19"/>
      <c r="I168" s="19"/>
      <c r="J168" s="19"/>
      <c r="CC168" s="19"/>
    </row>
    <row r="169" spans="3:81" s="3" customFormat="1" ht="15">
      <c r="C169" s="19"/>
      <c r="E169" s="19"/>
      <c r="F169" s="19"/>
      <c r="G169" s="19"/>
      <c r="H169" s="19"/>
      <c r="I169" s="19"/>
      <c r="J169" s="19"/>
      <c r="CC169" s="19"/>
    </row>
    <row r="170" spans="3:81" s="3" customFormat="1" ht="15">
      <c r="C170" s="19"/>
      <c r="E170" s="19"/>
      <c r="F170" s="19"/>
      <c r="G170" s="19"/>
      <c r="H170" s="19"/>
      <c r="I170" s="19"/>
      <c r="J170" s="19"/>
      <c r="CC170" s="19"/>
    </row>
    <row r="171" spans="3:81" s="3" customFormat="1" ht="15">
      <c r="C171" s="19"/>
      <c r="E171" s="19"/>
      <c r="F171" s="19"/>
      <c r="G171" s="19"/>
      <c r="H171" s="19"/>
      <c r="I171" s="19"/>
      <c r="J171" s="19"/>
      <c r="CC171" s="19"/>
    </row>
    <row r="172" spans="3:81" s="3" customFormat="1" ht="15">
      <c r="C172" s="19"/>
      <c r="E172" s="19"/>
      <c r="F172" s="19"/>
      <c r="G172" s="19"/>
      <c r="H172" s="19"/>
      <c r="I172" s="19"/>
      <c r="J172" s="19"/>
      <c r="CC172" s="19"/>
    </row>
    <row r="173" spans="3:81" s="3" customFormat="1" ht="15">
      <c r="C173" s="19"/>
      <c r="E173" s="19"/>
      <c r="F173" s="19"/>
      <c r="G173" s="19"/>
      <c r="H173" s="19"/>
      <c r="I173" s="19"/>
      <c r="J173" s="19"/>
      <c r="CC173" s="19"/>
    </row>
    <row r="174" spans="3:81" s="3" customFormat="1" ht="15">
      <c r="C174" s="19"/>
      <c r="E174" s="19"/>
      <c r="F174" s="19"/>
      <c r="G174" s="19"/>
      <c r="H174" s="19"/>
      <c r="I174" s="19"/>
      <c r="J174" s="19"/>
      <c r="CC174" s="19"/>
    </row>
    <row r="175" spans="3:81" s="3" customFormat="1" ht="15">
      <c r="C175" s="19"/>
      <c r="E175" s="19"/>
      <c r="F175" s="19"/>
      <c r="G175" s="19"/>
      <c r="H175" s="19"/>
      <c r="I175" s="19"/>
      <c r="J175" s="19"/>
      <c r="CC175" s="19"/>
    </row>
    <row r="176" spans="3:81" s="3" customFormat="1" ht="15">
      <c r="C176" s="19"/>
      <c r="E176" s="19"/>
      <c r="F176" s="19"/>
      <c r="G176" s="19"/>
      <c r="H176" s="19"/>
      <c r="I176" s="19"/>
      <c r="J176" s="19"/>
      <c r="CC176" s="19"/>
    </row>
    <row r="177" spans="3:81" s="3" customFormat="1" ht="15">
      <c r="C177" s="19"/>
      <c r="E177" s="19"/>
      <c r="F177" s="19"/>
      <c r="G177" s="19"/>
      <c r="H177" s="19"/>
      <c r="I177" s="19"/>
      <c r="J177" s="19"/>
      <c r="CC177" s="19"/>
    </row>
    <row r="178" spans="3:81" s="3" customFormat="1" ht="15">
      <c r="C178" s="19"/>
      <c r="E178" s="19"/>
      <c r="F178" s="19"/>
      <c r="G178" s="19"/>
      <c r="H178" s="19"/>
      <c r="I178" s="19"/>
      <c r="J178" s="19"/>
      <c r="CC178" s="19"/>
    </row>
    <row r="179" spans="3:81" s="3" customFormat="1" ht="15">
      <c r="C179" s="19"/>
      <c r="E179" s="19"/>
      <c r="F179" s="19"/>
      <c r="G179" s="19"/>
      <c r="H179" s="19"/>
      <c r="I179" s="19"/>
      <c r="J179" s="19"/>
      <c r="CC179" s="19"/>
    </row>
    <row r="180" spans="3:81" s="3" customFormat="1" ht="15">
      <c r="C180" s="19"/>
      <c r="E180" s="19"/>
      <c r="F180" s="19"/>
      <c r="G180" s="19"/>
      <c r="H180" s="19"/>
      <c r="I180" s="19"/>
      <c r="J180" s="19"/>
      <c r="CC180" s="19"/>
    </row>
    <row r="181" spans="3:81" s="3" customFormat="1" ht="15">
      <c r="C181" s="19"/>
      <c r="E181" s="19"/>
      <c r="F181" s="19"/>
      <c r="G181" s="19"/>
      <c r="H181" s="19"/>
      <c r="I181" s="19"/>
      <c r="J181" s="19"/>
      <c r="CC181" s="19"/>
    </row>
    <row r="182" spans="3:81" s="3" customFormat="1" ht="15">
      <c r="C182" s="19"/>
      <c r="E182" s="19"/>
      <c r="F182" s="19"/>
      <c r="G182" s="19"/>
      <c r="H182" s="19"/>
      <c r="I182" s="19"/>
      <c r="J182" s="19"/>
      <c r="CC182" s="19"/>
    </row>
    <row r="183" spans="3:81" s="3" customFormat="1" ht="15">
      <c r="C183" s="19"/>
      <c r="E183" s="19"/>
      <c r="F183" s="19"/>
      <c r="G183" s="19"/>
      <c r="H183" s="19"/>
      <c r="I183" s="19"/>
      <c r="J183" s="19"/>
      <c r="CC183" s="19"/>
    </row>
    <row r="184" spans="3:81" s="3" customFormat="1" ht="15">
      <c r="C184" s="19"/>
      <c r="E184" s="19"/>
      <c r="F184" s="19"/>
      <c r="G184" s="19"/>
      <c r="H184" s="19"/>
      <c r="I184" s="19"/>
      <c r="J184" s="19"/>
      <c r="CC184" s="19"/>
    </row>
    <row r="185" spans="3:81" s="3" customFormat="1" ht="15">
      <c r="C185" s="19"/>
      <c r="E185" s="19"/>
      <c r="F185" s="19"/>
      <c r="G185" s="19"/>
      <c r="H185" s="19"/>
      <c r="I185" s="19"/>
      <c r="J185" s="19"/>
      <c r="CC185" s="19"/>
    </row>
    <row r="186" spans="3:81" s="3" customFormat="1" ht="15">
      <c r="C186" s="19"/>
      <c r="E186" s="19"/>
      <c r="F186" s="19"/>
      <c r="G186" s="19"/>
      <c r="H186" s="19"/>
      <c r="I186" s="19"/>
      <c r="J186" s="19"/>
      <c r="CC186" s="19"/>
    </row>
    <row r="187" spans="3:81" s="3" customFormat="1" ht="15">
      <c r="C187" s="19"/>
      <c r="E187" s="19"/>
      <c r="F187" s="19"/>
      <c r="G187" s="19"/>
      <c r="H187" s="19"/>
      <c r="I187" s="19"/>
      <c r="J187" s="19"/>
      <c r="CC187" s="19"/>
    </row>
    <row r="188" spans="3:81" s="3" customFormat="1" ht="15">
      <c r="C188" s="19"/>
      <c r="E188" s="19"/>
      <c r="F188" s="19"/>
      <c r="G188" s="19"/>
      <c r="H188" s="19"/>
      <c r="I188" s="19"/>
      <c r="J188" s="19"/>
      <c r="CC188" s="19"/>
    </row>
    <row r="189" spans="3:81" s="3" customFormat="1" ht="15">
      <c r="C189" s="19"/>
      <c r="E189" s="19"/>
      <c r="F189" s="19"/>
      <c r="G189" s="19"/>
      <c r="H189" s="19"/>
      <c r="I189" s="19"/>
      <c r="J189" s="19"/>
      <c r="CC189" s="19"/>
    </row>
    <row r="190" spans="3:81" s="3" customFormat="1" ht="15">
      <c r="C190" s="19"/>
      <c r="E190" s="19"/>
      <c r="F190" s="19"/>
      <c r="G190" s="19"/>
      <c r="H190" s="19"/>
      <c r="I190" s="19"/>
      <c r="J190" s="19"/>
      <c r="CC190" s="19"/>
    </row>
    <row r="191" spans="3:81" s="3" customFormat="1" ht="15">
      <c r="C191" s="19"/>
      <c r="E191" s="19"/>
      <c r="F191" s="19"/>
      <c r="G191" s="19"/>
      <c r="H191" s="19"/>
      <c r="I191" s="19"/>
      <c r="J191" s="19"/>
      <c r="CC191" s="19"/>
    </row>
    <row r="192" spans="3:81" s="3" customFormat="1" ht="15">
      <c r="C192" s="19"/>
      <c r="E192" s="19"/>
      <c r="F192" s="19"/>
      <c r="G192" s="19"/>
      <c r="H192" s="19"/>
      <c r="I192" s="19"/>
      <c r="J192" s="19"/>
      <c r="CC192" s="19"/>
    </row>
    <row r="193" spans="3:81" s="3" customFormat="1" ht="15">
      <c r="C193" s="19"/>
      <c r="E193" s="19"/>
      <c r="F193" s="19"/>
      <c r="G193" s="19"/>
      <c r="H193" s="19"/>
      <c r="I193" s="19"/>
      <c r="J193" s="19"/>
      <c r="CC193" s="19"/>
    </row>
    <row r="194" spans="3:81" s="3" customFormat="1" ht="15">
      <c r="C194" s="19"/>
      <c r="E194" s="19"/>
      <c r="F194" s="19"/>
      <c r="G194" s="19"/>
      <c r="H194" s="19"/>
      <c r="I194" s="19"/>
      <c r="J194" s="19"/>
      <c r="CC194" s="19"/>
    </row>
    <row r="195" spans="3:81" s="3" customFormat="1" ht="15">
      <c r="C195" s="19"/>
      <c r="E195" s="19"/>
      <c r="F195" s="19"/>
      <c r="G195" s="19"/>
      <c r="H195" s="19"/>
      <c r="I195" s="19"/>
      <c r="J195" s="19"/>
      <c r="CC195" s="19"/>
    </row>
    <row r="196" spans="3:81" s="3" customFormat="1" ht="15">
      <c r="C196" s="19"/>
      <c r="E196" s="19"/>
      <c r="F196" s="19"/>
      <c r="G196" s="19"/>
      <c r="H196" s="19"/>
      <c r="I196" s="19"/>
      <c r="J196" s="19"/>
      <c r="CC196" s="19"/>
    </row>
    <row r="197" spans="3:81" s="3" customFormat="1" ht="15">
      <c r="C197" s="19"/>
      <c r="E197" s="19"/>
      <c r="F197" s="19"/>
      <c r="G197" s="19"/>
      <c r="H197" s="19"/>
      <c r="I197" s="19"/>
      <c r="J197" s="19"/>
      <c r="CC197" s="19"/>
    </row>
    <row r="198" spans="3:81" s="3" customFormat="1" ht="15">
      <c r="C198" s="19"/>
      <c r="E198" s="19"/>
      <c r="F198" s="19"/>
      <c r="G198" s="19"/>
      <c r="H198" s="19"/>
      <c r="I198" s="19"/>
      <c r="J198" s="19"/>
      <c r="CC198" s="19"/>
    </row>
    <row r="199" spans="3:81" s="3" customFormat="1" ht="15">
      <c r="C199" s="19"/>
      <c r="E199" s="19"/>
      <c r="F199" s="19"/>
      <c r="G199" s="19"/>
      <c r="H199" s="19"/>
      <c r="I199" s="19"/>
      <c r="J199" s="19"/>
      <c r="CC199" s="19"/>
    </row>
    <row r="200" spans="3:81" s="3" customFormat="1" ht="15">
      <c r="C200" s="19"/>
      <c r="E200" s="19"/>
      <c r="F200" s="19"/>
      <c r="G200" s="19"/>
      <c r="H200" s="19"/>
      <c r="I200" s="19"/>
      <c r="J200" s="19"/>
      <c r="CC200" s="19"/>
    </row>
    <row r="201" spans="3:81" s="3" customFormat="1" ht="15">
      <c r="C201" s="19"/>
      <c r="E201" s="19"/>
      <c r="F201" s="19"/>
      <c r="G201" s="19"/>
      <c r="H201" s="19"/>
      <c r="I201" s="19"/>
      <c r="J201" s="19"/>
      <c r="CC201" s="19"/>
    </row>
    <row r="202" spans="3:81" s="3" customFormat="1" ht="15">
      <c r="C202" s="19"/>
      <c r="E202" s="19"/>
      <c r="F202" s="19"/>
      <c r="G202" s="19"/>
      <c r="H202" s="19"/>
      <c r="I202" s="19"/>
      <c r="J202" s="19"/>
      <c r="CC202" s="19"/>
    </row>
    <row r="203" spans="3:81" s="3" customFormat="1" ht="15">
      <c r="C203" s="19"/>
      <c r="E203" s="19"/>
      <c r="F203" s="19"/>
      <c r="G203" s="19"/>
      <c r="H203" s="19"/>
      <c r="I203" s="19"/>
      <c r="J203" s="19"/>
      <c r="CC203" s="19"/>
    </row>
    <row r="204" spans="3:81" s="3" customFormat="1" ht="15">
      <c r="C204" s="19"/>
      <c r="E204" s="19"/>
      <c r="F204" s="19"/>
      <c r="G204" s="19"/>
      <c r="H204" s="19"/>
      <c r="I204" s="19"/>
      <c r="J204" s="19"/>
      <c r="CC204" s="19"/>
    </row>
    <row r="205" spans="3:81" s="3" customFormat="1" ht="15">
      <c r="C205" s="19"/>
      <c r="E205" s="19"/>
      <c r="F205" s="19"/>
      <c r="G205" s="19"/>
      <c r="H205" s="19"/>
      <c r="I205" s="19"/>
      <c r="J205" s="19"/>
      <c r="CC205" s="19"/>
    </row>
    <row r="206" spans="3:81" s="3" customFormat="1" ht="15">
      <c r="C206" s="19"/>
      <c r="E206" s="19"/>
      <c r="F206" s="19"/>
      <c r="G206" s="19"/>
      <c r="H206" s="19"/>
      <c r="I206" s="19"/>
      <c r="J206" s="19"/>
      <c r="CC206" s="19"/>
    </row>
    <row r="207" spans="3:81" s="3" customFormat="1" ht="15">
      <c r="C207" s="19"/>
      <c r="E207" s="19"/>
      <c r="F207" s="19"/>
      <c r="G207" s="19"/>
      <c r="H207" s="19"/>
      <c r="I207" s="19"/>
      <c r="J207" s="19"/>
      <c r="CC207" s="19"/>
    </row>
    <row r="208" spans="3:81" s="3" customFormat="1" ht="15">
      <c r="C208" s="19"/>
      <c r="E208" s="19"/>
      <c r="F208" s="19"/>
      <c r="G208" s="19"/>
      <c r="H208" s="19"/>
      <c r="I208" s="19"/>
      <c r="J208" s="19"/>
      <c r="CC208" s="19"/>
    </row>
    <row r="209" spans="3:81" s="3" customFormat="1" ht="15">
      <c r="C209" s="19"/>
      <c r="E209" s="19"/>
      <c r="F209" s="19"/>
      <c r="G209" s="19"/>
      <c r="H209" s="19"/>
      <c r="I209" s="19"/>
      <c r="J209" s="19"/>
      <c r="CC209" s="19"/>
    </row>
    <row r="210" spans="3:81" s="3" customFormat="1" ht="15">
      <c r="C210" s="19"/>
      <c r="E210" s="19"/>
      <c r="F210" s="19"/>
      <c r="G210" s="19"/>
      <c r="H210" s="19"/>
      <c r="I210" s="19"/>
      <c r="J210" s="19"/>
      <c r="CC210" s="19"/>
    </row>
    <row r="211" spans="3:81" s="3" customFormat="1" ht="15">
      <c r="C211" s="19"/>
      <c r="E211" s="19"/>
      <c r="F211" s="19"/>
      <c r="G211" s="19"/>
      <c r="H211" s="19"/>
      <c r="I211" s="19"/>
      <c r="J211" s="19"/>
      <c r="CC211" s="19"/>
    </row>
    <row r="212" spans="3:81" s="3" customFormat="1" ht="15">
      <c r="C212" s="19"/>
      <c r="E212" s="19"/>
      <c r="F212" s="19"/>
      <c r="G212" s="19"/>
      <c r="H212" s="19"/>
      <c r="I212" s="19"/>
      <c r="J212" s="19"/>
      <c r="CC212" s="19"/>
    </row>
    <row r="213" spans="3:81" s="3" customFormat="1" ht="15">
      <c r="C213" s="19"/>
      <c r="E213" s="19"/>
      <c r="F213" s="19"/>
      <c r="G213" s="19"/>
      <c r="H213" s="19"/>
      <c r="I213" s="19"/>
      <c r="J213" s="19"/>
      <c r="CC213" s="19"/>
    </row>
    <row r="214" spans="3:81" s="3" customFormat="1" ht="15">
      <c r="C214" s="19"/>
      <c r="E214" s="19"/>
      <c r="F214" s="19"/>
      <c r="G214" s="19"/>
      <c r="H214" s="19"/>
      <c r="I214" s="19"/>
      <c r="J214" s="19"/>
      <c r="CC214" s="19"/>
    </row>
    <row r="215" spans="3:81" s="3" customFormat="1" ht="15">
      <c r="C215" s="19"/>
      <c r="E215" s="19"/>
      <c r="F215" s="19"/>
      <c r="G215" s="19"/>
      <c r="H215" s="19"/>
      <c r="I215" s="19"/>
      <c r="J215" s="19"/>
      <c r="CC215" s="19"/>
    </row>
    <row r="216" spans="3:81" s="3" customFormat="1" ht="15">
      <c r="C216" s="19"/>
      <c r="E216" s="19"/>
      <c r="F216" s="19"/>
      <c r="G216" s="19"/>
      <c r="H216" s="19"/>
      <c r="I216" s="19"/>
      <c r="J216" s="19"/>
      <c r="CC216" s="19"/>
    </row>
    <row r="217" spans="3:81" s="3" customFormat="1" ht="15">
      <c r="C217" s="19"/>
      <c r="E217" s="19"/>
      <c r="F217" s="19"/>
      <c r="G217" s="19"/>
      <c r="H217" s="19"/>
      <c r="I217" s="19"/>
      <c r="J217" s="19"/>
      <c r="CC217" s="19"/>
    </row>
    <row r="218" spans="3:81" s="3" customFormat="1" ht="15">
      <c r="C218" s="19"/>
      <c r="E218" s="19"/>
      <c r="F218" s="19"/>
      <c r="G218" s="19"/>
      <c r="H218" s="19"/>
      <c r="I218" s="19"/>
      <c r="J218" s="19"/>
      <c r="CC218" s="19"/>
    </row>
    <row r="219" spans="3:81" s="3" customFormat="1" ht="15">
      <c r="C219" s="19"/>
      <c r="E219" s="19"/>
      <c r="F219" s="19"/>
      <c r="G219" s="19"/>
      <c r="H219" s="19"/>
      <c r="I219" s="19"/>
      <c r="J219" s="19"/>
      <c r="CC219" s="19"/>
    </row>
    <row r="220" spans="3:81" s="3" customFormat="1" ht="15">
      <c r="C220" s="19"/>
      <c r="E220" s="19"/>
      <c r="F220" s="19"/>
      <c r="G220" s="19"/>
      <c r="H220" s="19"/>
      <c r="I220" s="19"/>
      <c r="J220" s="19"/>
      <c r="CC220" s="19"/>
    </row>
    <row r="221" spans="3:81" s="3" customFormat="1" ht="15">
      <c r="C221" s="19"/>
      <c r="E221" s="19"/>
      <c r="F221" s="19"/>
      <c r="G221" s="19"/>
      <c r="H221" s="19"/>
      <c r="I221" s="19"/>
      <c r="J221" s="19"/>
      <c r="CC221" s="19"/>
    </row>
    <row r="222" spans="3:81" s="3" customFormat="1" ht="15">
      <c r="C222" s="19"/>
      <c r="E222" s="19"/>
      <c r="F222" s="19"/>
      <c r="G222" s="19"/>
      <c r="H222" s="19"/>
      <c r="I222" s="19"/>
      <c r="J222" s="19"/>
      <c r="CC222" s="19"/>
    </row>
    <row r="223" spans="3:81" s="3" customFormat="1" ht="15">
      <c r="C223" s="19"/>
      <c r="E223" s="19"/>
      <c r="F223" s="19"/>
      <c r="G223" s="19"/>
      <c r="H223" s="19"/>
      <c r="I223" s="19"/>
      <c r="J223" s="19"/>
      <c r="CC223" s="19"/>
    </row>
    <row r="224" spans="3:81" s="3" customFormat="1" ht="15">
      <c r="C224" s="19"/>
      <c r="E224" s="19"/>
      <c r="F224" s="19"/>
      <c r="G224" s="19"/>
      <c r="H224" s="19"/>
      <c r="I224" s="19"/>
      <c r="J224" s="19"/>
      <c r="CC224" s="19"/>
    </row>
    <row r="225" spans="3:81" s="3" customFormat="1" ht="15">
      <c r="C225" s="19"/>
      <c r="E225" s="19"/>
      <c r="F225" s="19"/>
      <c r="G225" s="19"/>
      <c r="H225" s="19"/>
      <c r="I225" s="19"/>
      <c r="J225" s="19"/>
      <c r="CC225" s="19"/>
    </row>
    <row r="226" spans="3:81" s="3" customFormat="1" ht="15">
      <c r="C226" s="19"/>
      <c r="E226" s="19"/>
      <c r="F226" s="19"/>
      <c r="G226" s="19"/>
      <c r="H226" s="19"/>
      <c r="I226" s="19"/>
      <c r="J226" s="19"/>
      <c r="CC226" s="19"/>
    </row>
    <row r="227" spans="3:81" s="3" customFormat="1" ht="15">
      <c r="C227" s="19"/>
      <c r="E227" s="19"/>
      <c r="F227" s="19"/>
      <c r="G227" s="19"/>
      <c r="H227" s="19"/>
      <c r="I227" s="19"/>
      <c r="J227" s="19"/>
      <c r="CC227" s="19"/>
    </row>
    <row r="228" spans="3:81" s="3" customFormat="1" ht="15">
      <c r="C228" s="19"/>
      <c r="E228" s="19"/>
      <c r="F228" s="19"/>
      <c r="G228" s="19"/>
      <c r="H228" s="19"/>
      <c r="I228" s="19"/>
      <c r="J228" s="19"/>
      <c r="CC228" s="19"/>
    </row>
    <row r="229" spans="3:81" s="3" customFormat="1" ht="15">
      <c r="C229" s="19"/>
      <c r="E229" s="19"/>
      <c r="F229" s="19"/>
      <c r="G229" s="19"/>
      <c r="H229" s="19"/>
      <c r="I229" s="19"/>
      <c r="J229" s="19"/>
      <c r="CC229" s="19"/>
    </row>
    <row r="230" spans="3:81" s="3" customFormat="1" ht="15">
      <c r="C230" s="19"/>
      <c r="E230" s="19"/>
      <c r="F230" s="19"/>
      <c r="G230" s="19"/>
      <c r="H230" s="19"/>
      <c r="I230" s="19"/>
      <c r="J230" s="19"/>
      <c r="CC230" s="19"/>
    </row>
    <row r="231" spans="3:81" s="3" customFormat="1" ht="15">
      <c r="C231" s="19"/>
      <c r="E231" s="19"/>
      <c r="F231" s="19"/>
      <c r="G231" s="19"/>
      <c r="H231" s="19"/>
      <c r="I231" s="19"/>
      <c r="J231" s="19"/>
      <c r="CC231" s="19"/>
    </row>
    <row r="232" spans="3:81" s="3" customFormat="1" ht="15">
      <c r="C232" s="19"/>
      <c r="E232" s="19"/>
      <c r="F232" s="19"/>
      <c r="G232" s="19"/>
      <c r="H232" s="19"/>
      <c r="I232" s="19"/>
      <c r="J232" s="19"/>
      <c r="CC232" s="19"/>
    </row>
    <row r="233" spans="3:81" s="3" customFormat="1" ht="15">
      <c r="C233" s="19"/>
      <c r="E233" s="19"/>
      <c r="F233" s="19"/>
      <c r="G233" s="19"/>
      <c r="H233" s="19"/>
      <c r="I233" s="19"/>
      <c r="J233" s="19"/>
      <c r="CC233" s="19"/>
    </row>
    <row r="234" spans="3:81" s="3" customFormat="1" ht="15">
      <c r="C234" s="19"/>
      <c r="E234" s="19"/>
      <c r="F234" s="19"/>
      <c r="G234" s="19"/>
      <c r="H234" s="19"/>
      <c r="I234" s="19"/>
      <c r="J234" s="19"/>
      <c r="CC234" s="19"/>
    </row>
    <row r="235" spans="3:81" s="3" customFormat="1" ht="15">
      <c r="C235" s="19"/>
      <c r="E235" s="19"/>
      <c r="F235" s="19"/>
      <c r="G235" s="19"/>
      <c r="H235" s="19"/>
      <c r="I235" s="19"/>
      <c r="J235" s="19"/>
      <c r="CC235" s="19"/>
    </row>
    <row r="236" spans="3:81" s="3" customFormat="1" ht="15">
      <c r="C236" s="19"/>
      <c r="E236" s="19"/>
      <c r="F236" s="19"/>
      <c r="G236" s="19"/>
      <c r="H236" s="19"/>
      <c r="I236" s="19"/>
      <c r="J236" s="19"/>
      <c r="CC236" s="19"/>
    </row>
    <row r="237" spans="3:81" s="3" customFormat="1" ht="15">
      <c r="C237" s="19"/>
      <c r="E237" s="19"/>
      <c r="F237" s="19"/>
      <c r="G237" s="19"/>
      <c r="H237" s="19"/>
      <c r="I237" s="19"/>
      <c r="J237" s="19"/>
      <c r="CC237" s="19"/>
    </row>
    <row r="238" spans="3:81" s="3" customFormat="1" ht="15">
      <c r="C238" s="19"/>
      <c r="E238" s="19"/>
      <c r="F238" s="19"/>
      <c r="G238" s="19"/>
      <c r="H238" s="19"/>
      <c r="I238" s="19"/>
      <c r="J238" s="19"/>
      <c r="CC238" s="19"/>
    </row>
    <row r="239" spans="3:81" s="3" customFormat="1" ht="15">
      <c r="C239" s="19"/>
      <c r="E239" s="19"/>
      <c r="F239" s="19"/>
      <c r="G239" s="19"/>
      <c r="H239" s="19"/>
      <c r="I239" s="19"/>
      <c r="J239" s="19"/>
      <c r="CC239" s="19"/>
    </row>
    <row r="240" spans="3:81" s="3" customFormat="1" ht="15">
      <c r="C240" s="19"/>
      <c r="E240" s="19"/>
      <c r="F240" s="19"/>
      <c r="G240" s="19"/>
      <c r="H240" s="19"/>
      <c r="I240" s="19"/>
      <c r="J240" s="19"/>
      <c r="CC240" s="19"/>
    </row>
    <row r="241" spans="3:81" s="3" customFormat="1" ht="15">
      <c r="C241" s="19"/>
      <c r="E241" s="19"/>
      <c r="F241" s="19"/>
      <c r="G241" s="19"/>
      <c r="H241" s="19"/>
      <c r="I241" s="19"/>
      <c r="J241" s="19"/>
      <c r="CC241" s="19"/>
    </row>
    <row r="242" spans="3:81" s="3" customFormat="1" ht="15">
      <c r="C242" s="19"/>
      <c r="E242" s="19"/>
      <c r="F242" s="19"/>
      <c r="G242" s="19"/>
      <c r="H242" s="19"/>
      <c r="I242" s="19"/>
      <c r="J242" s="19"/>
      <c r="CC242" s="19"/>
    </row>
    <row r="243" spans="3:81" s="3" customFormat="1" ht="15">
      <c r="C243" s="19"/>
      <c r="E243" s="19"/>
      <c r="F243" s="19"/>
      <c r="G243" s="19"/>
      <c r="H243" s="19"/>
      <c r="I243" s="19"/>
      <c r="J243" s="19"/>
      <c r="CC243" s="19"/>
    </row>
    <row r="244" spans="3:81" s="3" customFormat="1" ht="15">
      <c r="C244" s="19"/>
      <c r="E244" s="19"/>
      <c r="F244" s="19"/>
      <c r="G244" s="19"/>
      <c r="H244" s="19"/>
      <c r="I244" s="19"/>
      <c r="J244" s="19"/>
      <c r="CC244" s="19"/>
    </row>
    <row r="245" spans="3:81" s="3" customFormat="1" ht="15">
      <c r="C245" s="19"/>
      <c r="E245" s="19"/>
      <c r="F245" s="19"/>
      <c r="G245" s="19"/>
      <c r="H245" s="19"/>
      <c r="I245" s="19"/>
      <c r="J245" s="19"/>
      <c r="CC245" s="19"/>
    </row>
    <row r="246" spans="3:81" s="3" customFormat="1" ht="15">
      <c r="C246" s="19"/>
      <c r="E246" s="19"/>
      <c r="F246" s="19"/>
      <c r="G246" s="19"/>
      <c r="H246" s="19"/>
      <c r="I246" s="19"/>
      <c r="J246" s="19"/>
      <c r="CC246" s="19"/>
    </row>
    <row r="247" spans="3:81" s="3" customFormat="1" ht="15">
      <c r="C247" s="19"/>
      <c r="E247" s="19"/>
      <c r="F247" s="19"/>
      <c r="G247" s="19"/>
      <c r="H247" s="19"/>
      <c r="I247" s="19"/>
      <c r="J247" s="19"/>
      <c r="CC247" s="19"/>
    </row>
    <row r="248" spans="3:81" s="3" customFormat="1" ht="15">
      <c r="C248" s="19"/>
      <c r="E248" s="19"/>
      <c r="F248" s="19"/>
      <c r="G248" s="19"/>
      <c r="H248" s="19"/>
      <c r="I248" s="19"/>
      <c r="J248" s="19"/>
      <c r="CC248" s="19"/>
    </row>
    <row r="249" spans="3:81" s="3" customFormat="1" ht="15">
      <c r="C249" s="19"/>
      <c r="E249" s="19"/>
      <c r="F249" s="19"/>
      <c r="G249" s="19"/>
      <c r="H249" s="19"/>
      <c r="I249" s="19"/>
      <c r="J249" s="19"/>
      <c r="CC249" s="19"/>
    </row>
    <row r="250" spans="3:81" s="3" customFormat="1" ht="15">
      <c r="C250" s="19"/>
      <c r="E250" s="19"/>
      <c r="F250" s="19"/>
      <c r="G250" s="19"/>
      <c r="H250" s="19"/>
      <c r="I250" s="19"/>
      <c r="J250" s="19"/>
      <c r="CC250" s="19"/>
    </row>
    <row r="251" spans="3:81" s="3" customFormat="1" ht="15">
      <c r="C251" s="19"/>
      <c r="E251" s="19"/>
      <c r="F251" s="19"/>
      <c r="G251" s="19"/>
      <c r="H251" s="19"/>
      <c r="I251" s="19"/>
      <c r="J251" s="19"/>
      <c r="CC251" s="19"/>
    </row>
    <row r="252" spans="3:81" s="3" customFormat="1" ht="15">
      <c r="C252" s="19"/>
      <c r="E252" s="19"/>
      <c r="F252" s="19"/>
      <c r="G252" s="19"/>
      <c r="H252" s="19"/>
      <c r="I252" s="19"/>
      <c r="J252" s="19"/>
      <c r="CC252" s="19"/>
    </row>
    <row r="253" spans="3:81" s="3" customFormat="1" ht="15">
      <c r="C253" s="19"/>
      <c r="E253" s="19"/>
      <c r="F253" s="19"/>
      <c r="G253" s="19"/>
      <c r="H253" s="19"/>
      <c r="I253" s="19"/>
      <c r="J253" s="19"/>
      <c r="CC253" s="19"/>
    </row>
    <row r="254" spans="3:81" s="3" customFormat="1" ht="15">
      <c r="C254" s="19"/>
      <c r="E254" s="19"/>
      <c r="F254" s="19"/>
      <c r="G254" s="19"/>
      <c r="H254" s="19"/>
      <c r="I254" s="19"/>
      <c r="J254" s="19"/>
      <c r="CC254" s="19"/>
    </row>
    <row r="255" spans="3:81" s="3" customFormat="1" ht="15">
      <c r="C255" s="19"/>
      <c r="E255" s="19"/>
      <c r="F255" s="19"/>
      <c r="G255" s="19"/>
      <c r="H255" s="19"/>
      <c r="I255" s="19"/>
      <c r="J255" s="19"/>
      <c r="CC255" s="19"/>
    </row>
    <row r="256" spans="3:81" s="3" customFormat="1" ht="15">
      <c r="C256" s="19"/>
      <c r="E256" s="19"/>
      <c r="F256" s="19"/>
      <c r="G256" s="19"/>
      <c r="H256" s="19"/>
      <c r="I256" s="19"/>
      <c r="J256" s="19"/>
      <c r="CC256" s="19"/>
    </row>
    <row r="257" spans="3:81" s="3" customFormat="1" ht="15">
      <c r="C257" s="19"/>
      <c r="E257" s="19"/>
      <c r="F257" s="19"/>
      <c r="G257" s="19"/>
      <c r="H257" s="19"/>
      <c r="I257" s="19"/>
      <c r="J257" s="19"/>
      <c r="CC257" s="19"/>
    </row>
    <row r="258" spans="3:81" s="3" customFormat="1" ht="15">
      <c r="C258" s="19"/>
      <c r="E258" s="19"/>
      <c r="F258" s="19"/>
      <c r="G258" s="19"/>
      <c r="H258" s="19"/>
      <c r="I258" s="19"/>
      <c r="J258" s="19"/>
      <c r="CC258" s="19"/>
    </row>
    <row r="259" spans="3:81" s="3" customFormat="1" ht="15">
      <c r="C259" s="19"/>
      <c r="E259" s="19"/>
      <c r="F259" s="19"/>
      <c r="G259" s="19"/>
      <c r="H259" s="19"/>
      <c r="I259" s="19"/>
      <c r="J259" s="19"/>
      <c r="CC259" s="19"/>
    </row>
    <row r="260" spans="3:81" s="3" customFormat="1" ht="15">
      <c r="C260" s="19"/>
      <c r="E260" s="19"/>
      <c r="F260" s="19"/>
      <c r="G260" s="19"/>
      <c r="H260" s="19"/>
      <c r="I260" s="19"/>
      <c r="J260" s="19"/>
      <c r="CC260" s="19"/>
    </row>
    <row r="261" spans="3:81" s="3" customFormat="1" ht="15">
      <c r="C261" s="19"/>
      <c r="E261" s="19"/>
      <c r="F261" s="19"/>
      <c r="G261" s="19"/>
      <c r="H261" s="19"/>
      <c r="I261" s="19"/>
      <c r="J261" s="19"/>
      <c r="CC261" s="19"/>
    </row>
    <row r="262" spans="3:81" s="3" customFormat="1" ht="15">
      <c r="C262" s="19"/>
      <c r="E262" s="19"/>
      <c r="F262" s="19"/>
      <c r="G262" s="19"/>
      <c r="H262" s="19"/>
      <c r="I262" s="19"/>
      <c r="J262" s="19"/>
      <c r="CC262" s="19"/>
    </row>
    <row r="263" spans="3:81" s="3" customFormat="1" ht="15">
      <c r="C263" s="19"/>
      <c r="E263" s="19"/>
      <c r="F263" s="19"/>
      <c r="G263" s="19"/>
      <c r="H263" s="19"/>
      <c r="I263" s="19"/>
      <c r="J263" s="19"/>
      <c r="CC263" s="19"/>
    </row>
    <row r="264" spans="3:81" s="3" customFormat="1" ht="15">
      <c r="C264" s="19"/>
      <c r="E264" s="19"/>
      <c r="F264" s="19"/>
      <c r="G264" s="19"/>
      <c r="H264" s="19"/>
      <c r="I264" s="19"/>
      <c r="J264" s="19"/>
      <c r="CC264" s="19"/>
    </row>
    <row r="265" spans="3:81" s="3" customFormat="1" ht="15">
      <c r="C265" s="19"/>
      <c r="E265" s="19"/>
      <c r="F265" s="19"/>
      <c r="G265" s="19"/>
      <c r="H265" s="19"/>
      <c r="I265" s="19"/>
      <c r="J265" s="19"/>
      <c r="CC265" s="19"/>
    </row>
    <row r="266" spans="3:81" s="3" customFormat="1" ht="15">
      <c r="C266" s="19"/>
      <c r="E266" s="19"/>
      <c r="F266" s="19"/>
      <c r="G266" s="19"/>
      <c r="H266" s="19"/>
      <c r="I266" s="19"/>
      <c r="J266" s="19"/>
      <c r="CC266" s="19"/>
    </row>
    <row r="267" spans="3:81" s="3" customFormat="1" ht="15">
      <c r="C267" s="19"/>
      <c r="E267" s="19"/>
      <c r="F267" s="19"/>
      <c r="G267" s="19"/>
      <c r="H267" s="19"/>
      <c r="I267" s="19"/>
      <c r="J267" s="19"/>
      <c r="CC267" s="19"/>
    </row>
    <row r="268" spans="3:81" s="3" customFormat="1" ht="15">
      <c r="C268" s="19"/>
      <c r="E268" s="19"/>
      <c r="F268" s="19"/>
      <c r="G268" s="19"/>
      <c r="H268" s="19"/>
      <c r="I268" s="19"/>
      <c r="J268" s="19"/>
      <c r="CC268" s="19"/>
    </row>
    <row r="269" spans="3:81" s="3" customFormat="1" ht="15">
      <c r="C269" s="19"/>
      <c r="E269" s="19"/>
      <c r="F269" s="19"/>
      <c r="G269" s="19"/>
      <c r="H269" s="19"/>
      <c r="I269" s="19"/>
      <c r="J269" s="19"/>
      <c r="CC269" s="19"/>
    </row>
    <row r="270" spans="3:81" s="3" customFormat="1" ht="15">
      <c r="C270" s="19"/>
      <c r="E270" s="19"/>
      <c r="F270" s="19"/>
      <c r="G270" s="19"/>
      <c r="H270" s="19"/>
      <c r="I270" s="19"/>
      <c r="J270" s="19"/>
      <c r="CC270" s="19"/>
    </row>
    <row r="271" spans="3:81" s="3" customFormat="1" ht="15">
      <c r="C271" s="19"/>
      <c r="E271" s="19"/>
      <c r="F271" s="19"/>
      <c r="G271" s="19"/>
      <c r="H271" s="19"/>
      <c r="I271" s="19"/>
      <c r="J271" s="19"/>
      <c r="CC271" s="19"/>
    </row>
    <row r="272" spans="3:81" s="3" customFormat="1" ht="15">
      <c r="C272" s="19"/>
      <c r="E272" s="19"/>
      <c r="F272" s="19"/>
      <c r="G272" s="19"/>
      <c r="H272" s="19"/>
      <c r="I272" s="19"/>
      <c r="J272" s="19"/>
      <c r="CC272" s="19"/>
    </row>
    <row r="273" spans="3:81" s="3" customFormat="1" ht="15">
      <c r="C273" s="19"/>
      <c r="E273" s="19"/>
      <c r="F273" s="19"/>
      <c r="G273" s="19"/>
      <c r="H273" s="19"/>
      <c r="I273" s="19"/>
      <c r="J273" s="19"/>
      <c r="CC273" s="19"/>
    </row>
    <row r="274" spans="3:81" s="3" customFormat="1" ht="15">
      <c r="C274" s="19"/>
      <c r="E274" s="19"/>
      <c r="F274" s="19"/>
      <c r="G274" s="19"/>
      <c r="H274" s="19"/>
      <c r="I274" s="19"/>
      <c r="J274" s="19"/>
      <c r="CC274" s="19"/>
    </row>
    <row r="275" spans="3:81" s="3" customFormat="1" ht="15">
      <c r="C275" s="19"/>
      <c r="E275" s="19"/>
      <c r="F275" s="19"/>
      <c r="G275" s="19"/>
      <c r="H275" s="19"/>
      <c r="I275" s="19"/>
      <c r="J275" s="19"/>
      <c r="CC275" s="19"/>
    </row>
    <row r="276" spans="3:81" s="3" customFormat="1" ht="15">
      <c r="C276" s="19"/>
      <c r="E276" s="19"/>
      <c r="F276" s="19"/>
      <c r="G276" s="19"/>
      <c r="H276" s="19"/>
      <c r="I276" s="19"/>
      <c r="J276" s="19"/>
      <c r="CC276" s="19"/>
    </row>
    <row r="277" spans="3:81" s="3" customFormat="1" ht="15">
      <c r="C277" s="19"/>
      <c r="E277" s="19"/>
      <c r="F277" s="19"/>
      <c r="G277" s="19"/>
      <c r="H277" s="19"/>
      <c r="I277" s="19"/>
      <c r="J277" s="19"/>
      <c r="CC277" s="19"/>
    </row>
    <row r="278" spans="3:81" s="3" customFormat="1" ht="15">
      <c r="C278" s="19"/>
      <c r="E278" s="19"/>
      <c r="F278" s="19"/>
      <c r="G278" s="19"/>
      <c r="H278" s="19"/>
      <c r="I278" s="19"/>
      <c r="J278" s="19"/>
      <c r="CC278" s="19"/>
    </row>
    <row r="279" spans="3:81" s="3" customFormat="1" ht="15">
      <c r="C279" s="19"/>
      <c r="E279" s="19"/>
      <c r="F279" s="19"/>
      <c r="G279" s="19"/>
      <c r="H279" s="19"/>
      <c r="I279" s="19"/>
      <c r="J279" s="19"/>
      <c r="CC279" s="19"/>
    </row>
    <row r="280" spans="3:81" s="3" customFormat="1" ht="15">
      <c r="C280" s="19"/>
      <c r="E280" s="19"/>
      <c r="F280" s="19"/>
      <c r="G280" s="19"/>
      <c r="H280" s="19"/>
      <c r="I280" s="19"/>
      <c r="J280" s="19"/>
      <c r="CC280" s="19"/>
    </row>
    <row r="281" spans="3:81" s="3" customFormat="1" ht="15">
      <c r="C281" s="19"/>
      <c r="E281" s="19"/>
      <c r="F281" s="19"/>
      <c r="G281" s="19"/>
      <c r="H281" s="19"/>
      <c r="I281" s="19"/>
      <c r="J281" s="19"/>
      <c r="CC281" s="19"/>
    </row>
    <row r="282" spans="3:81" s="3" customFormat="1" ht="15">
      <c r="C282" s="19"/>
      <c r="E282" s="19"/>
      <c r="F282" s="19"/>
      <c r="G282" s="19"/>
      <c r="H282" s="19"/>
      <c r="I282" s="19"/>
      <c r="J282" s="19"/>
      <c r="CC282" s="19"/>
    </row>
    <row r="283" spans="3:81" s="3" customFormat="1" ht="15">
      <c r="C283" s="19"/>
      <c r="E283" s="19"/>
      <c r="F283" s="19"/>
      <c r="G283" s="19"/>
      <c r="H283" s="19"/>
      <c r="I283" s="19"/>
      <c r="J283" s="19"/>
      <c r="CC283" s="19"/>
    </row>
    <row r="284" spans="3:81" s="3" customFormat="1" ht="15">
      <c r="C284" s="19"/>
      <c r="E284" s="19"/>
      <c r="F284" s="19"/>
      <c r="G284" s="19"/>
      <c r="H284" s="19"/>
      <c r="I284" s="19"/>
      <c r="J284" s="19"/>
      <c r="CC284" s="19"/>
    </row>
    <row r="285" spans="3:81" s="3" customFormat="1" ht="15">
      <c r="C285" s="19"/>
      <c r="E285" s="19"/>
      <c r="F285" s="19"/>
      <c r="G285" s="19"/>
      <c r="H285" s="19"/>
      <c r="I285" s="19"/>
      <c r="J285" s="19"/>
      <c r="CC285" s="19"/>
    </row>
    <row r="286" spans="3:81" s="3" customFormat="1" ht="15">
      <c r="C286" s="19"/>
      <c r="E286" s="19"/>
      <c r="F286" s="19"/>
      <c r="G286" s="19"/>
      <c r="H286" s="19"/>
      <c r="I286" s="19"/>
      <c r="J286" s="19"/>
      <c r="CC286" s="19"/>
    </row>
    <row r="287" spans="3:81" s="3" customFormat="1" ht="15">
      <c r="C287" s="19"/>
      <c r="E287" s="19"/>
      <c r="F287" s="19"/>
      <c r="G287" s="19"/>
      <c r="H287" s="19"/>
      <c r="I287" s="19"/>
      <c r="J287" s="19"/>
      <c r="CC287" s="19"/>
    </row>
    <row r="288" spans="3:81" s="3" customFormat="1" ht="15">
      <c r="C288" s="19"/>
      <c r="E288" s="19"/>
      <c r="F288" s="19"/>
      <c r="G288" s="19"/>
      <c r="H288" s="19"/>
      <c r="I288" s="19"/>
      <c r="J288" s="19"/>
      <c r="CC288" s="19"/>
    </row>
    <row r="289" spans="3:81" s="3" customFormat="1" ht="15">
      <c r="C289" s="19"/>
      <c r="E289" s="19"/>
      <c r="F289" s="19"/>
      <c r="G289" s="19"/>
      <c r="H289" s="19"/>
      <c r="I289" s="19"/>
      <c r="J289" s="19"/>
      <c r="CC289" s="19"/>
    </row>
    <row r="290" spans="3:81" s="3" customFormat="1" ht="15">
      <c r="C290" s="19"/>
      <c r="E290" s="19"/>
      <c r="F290" s="19"/>
      <c r="G290" s="19"/>
      <c r="H290" s="19"/>
      <c r="I290" s="19"/>
      <c r="J290" s="19"/>
      <c r="CC290" s="19"/>
    </row>
    <row r="291" spans="3:81" s="3" customFormat="1" ht="15">
      <c r="C291" s="19"/>
      <c r="E291" s="19"/>
      <c r="F291" s="19"/>
      <c r="G291" s="19"/>
      <c r="H291" s="19"/>
      <c r="I291" s="19"/>
      <c r="J291" s="19"/>
      <c r="CC291" s="19"/>
    </row>
    <row r="292" spans="3:81" s="3" customFormat="1" ht="15">
      <c r="C292" s="19"/>
      <c r="E292" s="19"/>
      <c r="F292" s="19"/>
      <c r="G292" s="19"/>
      <c r="H292" s="19"/>
      <c r="I292" s="19"/>
      <c r="J292" s="19"/>
      <c r="CC292" s="19"/>
    </row>
    <row r="293" spans="3:81" s="3" customFormat="1" ht="15">
      <c r="C293" s="19"/>
      <c r="E293" s="19"/>
      <c r="F293" s="19"/>
      <c r="G293" s="19"/>
      <c r="H293" s="19"/>
      <c r="I293" s="19"/>
      <c r="J293" s="19"/>
      <c r="CC293" s="19"/>
    </row>
    <row r="294" spans="3:81" s="3" customFormat="1" ht="15">
      <c r="C294" s="19"/>
      <c r="E294" s="19"/>
      <c r="F294" s="19"/>
      <c r="G294" s="19"/>
      <c r="H294" s="19"/>
      <c r="I294" s="19"/>
      <c r="J294" s="19"/>
      <c r="CC294" s="19"/>
    </row>
    <row r="295" spans="3:81" s="3" customFormat="1" ht="15">
      <c r="C295" s="19"/>
      <c r="E295" s="19"/>
      <c r="F295" s="19"/>
      <c r="G295" s="19"/>
      <c r="H295" s="19"/>
      <c r="I295" s="19"/>
      <c r="J295" s="19"/>
      <c r="CC295" s="19"/>
    </row>
    <row r="296" spans="3:81" s="3" customFormat="1" ht="15">
      <c r="C296" s="19"/>
      <c r="E296" s="19"/>
      <c r="F296" s="19"/>
      <c r="G296" s="19"/>
      <c r="H296" s="19"/>
      <c r="I296" s="19"/>
      <c r="J296" s="19"/>
      <c r="CC296" s="19"/>
    </row>
    <row r="297" spans="3:81" s="3" customFormat="1" ht="15">
      <c r="C297" s="19"/>
      <c r="E297" s="19"/>
      <c r="F297" s="19"/>
      <c r="G297" s="19"/>
      <c r="H297" s="19"/>
      <c r="I297" s="19"/>
      <c r="J297" s="19"/>
      <c r="CC297" s="19"/>
    </row>
    <row r="298" spans="3:81" s="3" customFormat="1" ht="15">
      <c r="C298" s="19"/>
      <c r="E298" s="19"/>
      <c r="F298" s="19"/>
      <c r="G298" s="19"/>
      <c r="H298" s="19"/>
      <c r="I298" s="19"/>
      <c r="J298" s="19"/>
      <c r="CC298" s="19"/>
    </row>
    <row r="299" spans="3:81" s="3" customFormat="1" ht="15">
      <c r="C299" s="19"/>
      <c r="E299" s="19"/>
      <c r="F299" s="19"/>
      <c r="G299" s="19"/>
      <c r="H299" s="19"/>
      <c r="I299" s="19"/>
      <c r="J299" s="19"/>
      <c r="CC299" s="19"/>
    </row>
    <row r="300" spans="3:81" s="3" customFormat="1" ht="15">
      <c r="C300" s="19"/>
      <c r="E300" s="19"/>
      <c r="F300" s="19"/>
      <c r="G300" s="19"/>
      <c r="H300" s="19"/>
      <c r="I300" s="19"/>
      <c r="J300" s="19"/>
      <c r="CC300" s="19"/>
    </row>
    <row r="301" spans="3:81" s="3" customFormat="1" ht="15">
      <c r="C301" s="19"/>
      <c r="E301" s="19"/>
      <c r="F301" s="19"/>
      <c r="G301" s="19"/>
      <c r="H301" s="19"/>
      <c r="I301" s="19"/>
      <c r="J301" s="19"/>
      <c r="CC301" s="19"/>
    </row>
    <row r="302" spans="3:81" s="3" customFormat="1" ht="15">
      <c r="C302" s="19"/>
      <c r="E302" s="19"/>
      <c r="F302" s="19"/>
      <c r="G302" s="19"/>
      <c r="H302" s="19"/>
      <c r="I302" s="19"/>
      <c r="J302" s="19"/>
      <c r="CC302" s="19"/>
    </row>
    <row r="303" spans="3:81" s="3" customFormat="1" ht="15">
      <c r="C303" s="19"/>
      <c r="E303" s="19"/>
      <c r="F303" s="19"/>
      <c r="G303" s="19"/>
      <c r="H303" s="19"/>
      <c r="I303" s="19"/>
      <c r="J303" s="19"/>
      <c r="CC303" s="19"/>
    </row>
    <row r="304" spans="3:81" s="3" customFormat="1" ht="15">
      <c r="C304" s="19"/>
      <c r="E304" s="19"/>
      <c r="F304" s="19"/>
      <c r="G304" s="19"/>
      <c r="H304" s="19"/>
      <c r="I304" s="19"/>
      <c r="J304" s="19"/>
      <c r="CC304" s="19"/>
    </row>
    <row r="305" spans="3:81" s="3" customFormat="1" ht="15">
      <c r="C305" s="19"/>
      <c r="E305" s="19"/>
      <c r="F305" s="19"/>
      <c r="G305" s="19"/>
      <c r="H305" s="19"/>
      <c r="I305" s="19"/>
      <c r="J305" s="19"/>
      <c r="CC305" s="19"/>
    </row>
    <row r="306" spans="3:81" s="3" customFormat="1" ht="15">
      <c r="C306" s="19"/>
      <c r="E306" s="19"/>
      <c r="F306" s="19"/>
      <c r="G306" s="19"/>
      <c r="H306" s="19"/>
      <c r="I306" s="19"/>
      <c r="J306" s="19"/>
      <c r="CC306" s="19"/>
    </row>
    <row r="307" spans="3:81" s="3" customFormat="1" ht="15">
      <c r="C307" s="19"/>
      <c r="E307" s="19"/>
      <c r="F307" s="19"/>
      <c r="G307" s="19"/>
      <c r="H307" s="19"/>
      <c r="I307" s="19"/>
      <c r="J307" s="19"/>
      <c r="CC307" s="19"/>
    </row>
    <row r="308" spans="3:81" s="3" customFormat="1" ht="15">
      <c r="C308" s="19"/>
      <c r="E308" s="19"/>
      <c r="F308" s="19"/>
      <c r="G308" s="19"/>
      <c r="H308" s="19"/>
      <c r="I308" s="19"/>
      <c r="J308" s="19"/>
      <c r="CC308" s="19"/>
    </row>
    <row r="309" spans="3:81" s="3" customFormat="1" ht="15">
      <c r="C309" s="19"/>
      <c r="E309" s="19"/>
      <c r="F309" s="19"/>
      <c r="G309" s="19"/>
      <c r="H309" s="19"/>
      <c r="I309" s="19"/>
      <c r="J309" s="19"/>
      <c r="CC309" s="19"/>
    </row>
    <row r="310" spans="3:81" s="3" customFormat="1" ht="15">
      <c r="C310" s="19"/>
      <c r="E310" s="19"/>
      <c r="F310" s="19"/>
      <c r="G310" s="19"/>
      <c r="H310" s="19"/>
      <c r="I310" s="19"/>
      <c r="J310" s="19"/>
      <c r="CC310" s="19"/>
    </row>
    <row r="311" spans="3:81" s="3" customFormat="1" ht="15">
      <c r="C311" s="19"/>
      <c r="E311" s="19"/>
      <c r="F311" s="19"/>
      <c r="G311" s="19"/>
      <c r="H311" s="19"/>
      <c r="I311" s="19"/>
      <c r="J311" s="19"/>
      <c r="CC311" s="19"/>
    </row>
    <row r="312" spans="3:81" s="3" customFormat="1" ht="15">
      <c r="C312" s="19"/>
      <c r="E312" s="19"/>
      <c r="F312" s="19"/>
      <c r="G312" s="19"/>
      <c r="H312" s="19"/>
      <c r="I312" s="19"/>
      <c r="J312" s="19"/>
      <c r="CC312" s="19"/>
    </row>
    <row r="313" spans="3:81" s="3" customFormat="1" ht="15">
      <c r="C313" s="19"/>
      <c r="E313" s="19"/>
      <c r="F313" s="19"/>
      <c r="G313" s="19"/>
      <c r="H313" s="19"/>
      <c r="I313" s="19"/>
      <c r="J313" s="19"/>
      <c r="CC313" s="19"/>
    </row>
    <row r="314" spans="3:81" s="3" customFormat="1" ht="15">
      <c r="C314" s="19"/>
      <c r="E314" s="19"/>
      <c r="F314" s="19"/>
      <c r="G314" s="19"/>
      <c r="H314" s="19"/>
      <c r="I314" s="19"/>
      <c r="J314" s="19"/>
      <c r="CC314" s="19"/>
    </row>
    <row r="315" spans="3:81" s="3" customFormat="1" ht="15">
      <c r="C315" s="19"/>
      <c r="E315" s="19"/>
      <c r="F315" s="19"/>
      <c r="G315" s="19"/>
      <c r="H315" s="19"/>
      <c r="I315" s="19"/>
      <c r="J315" s="19"/>
      <c r="CC315" s="19"/>
    </row>
    <row r="316" spans="3:81" s="3" customFormat="1" ht="15">
      <c r="C316" s="19"/>
      <c r="E316" s="19"/>
      <c r="F316" s="19"/>
      <c r="G316" s="19"/>
      <c r="H316" s="19"/>
      <c r="I316" s="19"/>
      <c r="J316" s="19"/>
      <c r="CC316" s="19"/>
    </row>
    <row r="317" spans="3:81" s="3" customFormat="1" ht="15">
      <c r="C317" s="19"/>
      <c r="E317" s="19"/>
      <c r="F317" s="19"/>
      <c r="G317" s="19"/>
      <c r="H317" s="19"/>
      <c r="I317" s="19"/>
      <c r="J317" s="19"/>
      <c r="CC317" s="19"/>
    </row>
    <row r="318" spans="3:81" s="3" customFormat="1" ht="15">
      <c r="C318" s="19"/>
      <c r="E318" s="19"/>
      <c r="F318" s="19"/>
      <c r="G318" s="19"/>
      <c r="H318" s="19"/>
      <c r="I318" s="19"/>
      <c r="J318" s="19"/>
      <c r="CC318" s="19"/>
    </row>
    <row r="319" spans="3:81" s="3" customFormat="1" ht="15">
      <c r="C319" s="19"/>
      <c r="E319" s="19"/>
      <c r="F319" s="19"/>
      <c r="G319" s="19"/>
      <c r="H319" s="19"/>
      <c r="I319" s="19"/>
      <c r="J319" s="19"/>
      <c r="CC319" s="19"/>
    </row>
    <row r="320" spans="3:81" s="3" customFormat="1" ht="15">
      <c r="C320" s="19"/>
      <c r="E320" s="19"/>
      <c r="F320" s="19"/>
      <c r="G320" s="19"/>
      <c r="H320" s="19"/>
      <c r="I320" s="19"/>
      <c r="J320" s="19"/>
      <c r="CC320" s="19"/>
    </row>
    <row r="321" spans="3:81" s="3" customFormat="1" ht="15">
      <c r="C321" s="19"/>
      <c r="E321" s="19"/>
      <c r="F321" s="19"/>
      <c r="G321" s="19"/>
      <c r="H321" s="19"/>
      <c r="I321" s="19"/>
      <c r="J321" s="19"/>
      <c r="CC321" s="19"/>
    </row>
    <row r="322" spans="3:81" s="3" customFormat="1" ht="15">
      <c r="C322" s="19"/>
      <c r="E322" s="19"/>
      <c r="F322" s="19"/>
      <c r="G322" s="19"/>
      <c r="H322" s="19"/>
      <c r="I322" s="19"/>
      <c r="J322" s="19"/>
      <c r="CC322" s="19"/>
    </row>
    <row r="323" spans="3:81" s="3" customFormat="1" ht="15">
      <c r="C323" s="19"/>
      <c r="E323" s="19"/>
      <c r="F323" s="19"/>
      <c r="G323" s="19"/>
      <c r="H323" s="19"/>
      <c r="I323" s="19"/>
      <c r="J323" s="19"/>
      <c r="CC323" s="19"/>
    </row>
    <row r="324" spans="3:81" s="3" customFormat="1" ht="15">
      <c r="C324" s="19"/>
      <c r="E324" s="19"/>
      <c r="F324" s="19"/>
      <c r="G324" s="19"/>
      <c r="H324" s="19"/>
      <c r="I324" s="19"/>
      <c r="J324" s="19"/>
      <c r="CC324" s="19"/>
    </row>
    <row r="325" spans="3:81" s="3" customFormat="1" ht="15">
      <c r="C325" s="19"/>
      <c r="E325" s="19"/>
      <c r="F325" s="19"/>
      <c r="G325" s="19"/>
      <c r="H325" s="19"/>
      <c r="I325" s="19"/>
      <c r="J325" s="19"/>
      <c r="CC325" s="19"/>
    </row>
    <row r="326" spans="3:81" s="3" customFormat="1" ht="15">
      <c r="C326" s="19"/>
      <c r="E326" s="19"/>
      <c r="F326" s="19"/>
      <c r="G326" s="19"/>
      <c r="H326" s="19"/>
      <c r="I326" s="19"/>
      <c r="J326" s="19"/>
      <c r="CC326" s="19"/>
    </row>
    <row r="327" spans="3:81" s="3" customFormat="1" ht="15">
      <c r="C327" s="19"/>
      <c r="E327" s="19"/>
      <c r="F327" s="19"/>
      <c r="G327" s="19"/>
      <c r="H327" s="19"/>
      <c r="I327" s="19"/>
      <c r="J327" s="19"/>
      <c r="CC327" s="19"/>
    </row>
    <row r="328" spans="3:81" s="3" customFormat="1" ht="15">
      <c r="C328" s="19"/>
      <c r="E328" s="19"/>
      <c r="F328" s="19"/>
      <c r="G328" s="19"/>
      <c r="H328" s="19"/>
      <c r="I328" s="19"/>
      <c r="J328" s="19"/>
      <c r="CC328" s="19"/>
    </row>
    <row r="329" spans="3:81" s="3" customFormat="1" ht="15">
      <c r="C329" s="19"/>
      <c r="E329" s="19"/>
      <c r="F329" s="19"/>
      <c r="G329" s="19"/>
      <c r="H329" s="19"/>
      <c r="I329" s="19"/>
      <c r="J329" s="19"/>
      <c r="CC329" s="19"/>
    </row>
    <row r="330" spans="3:81" s="3" customFormat="1" ht="15">
      <c r="C330" s="19"/>
      <c r="E330" s="19"/>
      <c r="F330" s="19"/>
      <c r="G330" s="19"/>
      <c r="H330" s="19"/>
      <c r="I330" s="19"/>
      <c r="J330" s="19"/>
      <c r="CC330" s="19"/>
    </row>
    <row r="331" spans="3:81" s="3" customFormat="1" ht="15">
      <c r="C331" s="19"/>
      <c r="E331" s="19"/>
      <c r="F331" s="19"/>
      <c r="G331" s="19"/>
      <c r="H331" s="19"/>
      <c r="I331" s="19"/>
      <c r="J331" s="19"/>
      <c r="CC331" s="19"/>
    </row>
    <row r="332" spans="3:81" s="3" customFormat="1" ht="15">
      <c r="C332" s="19"/>
      <c r="E332" s="19"/>
      <c r="F332" s="19"/>
      <c r="G332" s="19"/>
      <c r="H332" s="19"/>
      <c r="I332" s="19"/>
      <c r="J332" s="19"/>
      <c r="CC332" s="19"/>
    </row>
    <row r="333" spans="3:81" s="3" customFormat="1" ht="15">
      <c r="C333" s="19"/>
      <c r="E333" s="19"/>
      <c r="F333" s="19"/>
      <c r="G333" s="19"/>
      <c r="H333" s="19"/>
      <c r="I333" s="19"/>
      <c r="J333" s="19"/>
      <c r="CC333" s="19"/>
    </row>
    <row r="334" spans="3:81" s="3" customFormat="1" ht="15">
      <c r="C334" s="19"/>
      <c r="E334" s="19"/>
      <c r="F334" s="19"/>
      <c r="G334" s="19"/>
      <c r="H334" s="19"/>
      <c r="I334" s="19"/>
      <c r="J334" s="19"/>
      <c r="CC334" s="19"/>
    </row>
    <row r="335" spans="3:81" s="3" customFormat="1" ht="15">
      <c r="C335" s="19"/>
      <c r="E335" s="19"/>
      <c r="F335" s="19"/>
      <c r="G335" s="19"/>
      <c r="H335" s="19"/>
      <c r="I335" s="19"/>
      <c r="J335" s="19"/>
      <c r="CC335" s="19"/>
    </row>
    <row r="336" spans="3:81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  <row r="1839" spans="3:10">
      <c r="C1839" s="6"/>
      <c r="E1839" s="6"/>
      <c r="F1839" s="6"/>
      <c r="G1839" s="6"/>
      <c r="H1839" s="6"/>
      <c r="I1839" s="6"/>
      <c r="J1839" s="6"/>
    </row>
    <row r="1840" spans="3:10">
      <c r="C1840" s="6"/>
      <c r="E1840" s="6"/>
      <c r="F1840" s="6"/>
      <c r="G1840" s="6"/>
      <c r="H1840" s="6"/>
      <c r="I1840" s="6"/>
      <c r="J1840" s="6"/>
    </row>
    <row r="1841" spans="3:10">
      <c r="C1841" s="6"/>
      <c r="E1841" s="6"/>
      <c r="F1841" s="6"/>
      <c r="G1841" s="6"/>
      <c r="H1841" s="6"/>
      <c r="I1841" s="6"/>
      <c r="J1841" s="6"/>
    </row>
    <row r="1842" spans="3:10">
      <c r="C1842" s="6"/>
      <c r="E1842" s="6"/>
      <c r="F1842" s="6"/>
      <c r="G1842" s="6"/>
      <c r="H1842" s="6"/>
      <c r="I1842" s="6"/>
      <c r="J1842" s="6"/>
    </row>
    <row r="1843" spans="3:10">
      <c r="C1843" s="6"/>
      <c r="E1843" s="6"/>
      <c r="F1843" s="6"/>
      <c r="G1843" s="6"/>
      <c r="H1843" s="6"/>
      <c r="I1843" s="6"/>
      <c r="J1843" s="6"/>
    </row>
    <row r="1844" spans="3:10">
      <c r="C1844" s="6"/>
      <c r="E1844" s="6"/>
      <c r="F1844" s="6"/>
      <c r="G1844" s="6"/>
      <c r="H1844" s="6"/>
      <c r="I1844" s="6"/>
      <c r="J1844" s="6"/>
    </row>
    <row r="1845" spans="3:10">
      <c r="C1845" s="6"/>
      <c r="E1845" s="6"/>
      <c r="F1845" s="6"/>
      <c r="G1845" s="6"/>
      <c r="H1845" s="6"/>
      <c r="I1845" s="6"/>
      <c r="J1845" s="6"/>
    </row>
    <row r="1846" spans="3:10">
      <c r="C1846" s="6"/>
      <c r="E1846" s="6"/>
      <c r="F1846" s="6"/>
      <c r="G1846" s="6"/>
      <c r="H1846" s="6"/>
      <c r="I1846" s="6"/>
      <c r="J1846" s="6"/>
    </row>
    <row r="1847" spans="3:10">
      <c r="C1847" s="6"/>
      <c r="E1847" s="6"/>
      <c r="F1847" s="6"/>
      <c r="G1847" s="6"/>
      <c r="H1847" s="6"/>
      <c r="I1847" s="6"/>
      <c r="J1847" s="6"/>
    </row>
    <row r="1848" spans="3:10">
      <c r="C1848" s="6"/>
      <c r="E1848" s="6"/>
      <c r="F1848" s="6"/>
      <c r="G1848" s="6"/>
      <c r="H1848" s="6"/>
      <c r="I1848" s="6"/>
      <c r="J1848" s="6"/>
    </row>
  </sheetData>
  <mergeCells count="46">
    <mergeCell ref="E11:F11"/>
    <mergeCell ref="G11:H11"/>
    <mergeCell ref="A2:J2"/>
    <mergeCell ref="A3:F3"/>
    <mergeCell ref="A5:F5"/>
    <mergeCell ref="A8:A9"/>
    <mergeCell ref="B8:B9"/>
    <mergeCell ref="C8:C9"/>
    <mergeCell ref="D8:D9"/>
    <mergeCell ref="E8:F9"/>
    <mergeCell ref="G8:H9"/>
    <mergeCell ref="I8:I9"/>
    <mergeCell ref="J8:J9"/>
    <mergeCell ref="X8:AA8"/>
    <mergeCell ref="AB8:AJ8"/>
    <mergeCell ref="CC8:CC9"/>
    <mergeCell ref="C10:AJ10"/>
    <mergeCell ref="E18:F18"/>
    <mergeCell ref="G18:H18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C17:AJ17"/>
    <mergeCell ref="E19:F19"/>
    <mergeCell ref="G19:H19"/>
    <mergeCell ref="E20:F20"/>
    <mergeCell ref="G20:H20"/>
    <mergeCell ref="E21:F21"/>
    <mergeCell ref="G21:H21"/>
    <mergeCell ref="E25:F25"/>
    <mergeCell ref="G25:H25"/>
    <mergeCell ref="E26:F26"/>
    <mergeCell ref="G26:H26"/>
    <mergeCell ref="E22:F22"/>
    <mergeCell ref="G22:H22"/>
    <mergeCell ref="E23:F23"/>
    <mergeCell ref="G23:H23"/>
    <mergeCell ref="E24:F24"/>
    <mergeCell ref="G24:H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C1839"/>
  <sheetViews>
    <sheetView tabSelected="1" workbookViewId="0">
      <selection activeCell="B24" sqref="B24"/>
    </sheetView>
  </sheetViews>
  <sheetFormatPr defaultRowHeight="15.75"/>
  <cols>
    <col min="1" max="1" width="7" style="1" customWidth="1"/>
    <col min="2" max="2" width="68.5703125" style="1" customWidth="1"/>
    <col min="3" max="3" width="7.28515625" style="1" customWidth="1"/>
    <col min="4" max="4" width="0" style="1" hidden="1" customWidth="1"/>
    <col min="5" max="5" width="5.85546875" style="1" customWidth="1"/>
    <col min="6" max="6" width="5.7109375" style="1" customWidth="1"/>
    <col min="7" max="7" width="6.28515625" style="1" customWidth="1"/>
    <col min="8" max="8" width="5.85546875" style="1" customWidth="1"/>
    <col min="9" max="9" width="10.7109375" style="1" customWidth="1"/>
    <col min="10" max="10" width="11.285156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4" width="5.7109375" style="1" hidden="1" customWidth="1"/>
    <col min="35" max="35" width="1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ht="20.25" customHeight="1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CC2" s="1"/>
    </row>
    <row r="3" spans="1:81" s="4" customFormat="1" ht="18.75">
      <c r="A3" s="79" t="s">
        <v>161</v>
      </c>
      <c r="B3" s="79"/>
      <c r="C3" s="5"/>
      <c r="E3" s="47"/>
      <c r="F3" s="5"/>
      <c r="G3" s="5"/>
      <c r="H3" s="5"/>
      <c r="I3" s="5"/>
      <c r="J3" s="5"/>
    </row>
    <row r="4" spans="1:81" ht="18.75" hidden="1">
      <c r="A4" s="64"/>
      <c r="B4" s="64"/>
      <c r="CC4" s="1"/>
    </row>
    <row r="5" spans="1:81" ht="18.75">
      <c r="A5" s="80" t="s">
        <v>102</v>
      </c>
      <c r="B5" s="80"/>
      <c r="C5" s="48"/>
      <c r="E5" s="2"/>
      <c r="F5" s="2"/>
      <c r="G5" s="2"/>
      <c r="H5" s="2"/>
      <c r="I5" s="2"/>
      <c r="J5" s="2"/>
      <c r="CC5" s="1"/>
    </row>
    <row r="6" spans="1:81" ht="7.5" customHeight="1">
      <c r="CC6" s="1"/>
    </row>
    <row r="7" spans="1:81" hidden="1">
      <c r="CC7" s="1"/>
    </row>
    <row r="8" spans="1:81" s="3" customFormat="1" ht="14.25" customHeight="1">
      <c r="A8" s="73" t="s">
        <v>70</v>
      </c>
      <c r="B8" s="69" t="s">
        <v>0</v>
      </c>
      <c r="C8" s="69" t="s">
        <v>165</v>
      </c>
      <c r="D8" s="76" t="s">
        <v>90</v>
      </c>
      <c r="E8" s="71" t="s">
        <v>1</v>
      </c>
      <c r="F8" s="73"/>
      <c r="G8" s="71" t="s">
        <v>5</v>
      </c>
      <c r="H8" s="73"/>
      <c r="I8" s="69" t="s">
        <v>157</v>
      </c>
      <c r="J8" s="71" t="s">
        <v>2</v>
      </c>
      <c r="K8" s="3" t="s">
        <v>6</v>
      </c>
      <c r="L8" s="3" t="s">
        <v>7</v>
      </c>
      <c r="M8" s="3" t="s">
        <v>68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86" t="s">
        <v>69</v>
      </c>
      <c r="Y8" s="86"/>
      <c r="Z8" s="86"/>
      <c r="AA8" s="86"/>
      <c r="AB8" s="68" t="s">
        <v>71</v>
      </c>
      <c r="AC8" s="68"/>
      <c r="AD8" s="68"/>
      <c r="AE8" s="68"/>
      <c r="AF8" s="68"/>
      <c r="AG8" s="68"/>
      <c r="AH8" s="68"/>
      <c r="AI8" s="68"/>
      <c r="AJ8" s="68"/>
      <c r="AK8" s="3" t="s">
        <v>25</v>
      </c>
      <c r="AL8" s="3" t="s">
        <v>26</v>
      </c>
      <c r="AM8" s="3" t="s">
        <v>27</v>
      </c>
      <c r="AN8" s="3" t="s">
        <v>28</v>
      </c>
      <c r="AO8" s="3" t="s">
        <v>29</v>
      </c>
      <c r="AP8" s="3" t="s">
        <v>30</v>
      </c>
      <c r="AQ8" s="3" t="s">
        <v>31</v>
      </c>
      <c r="AR8" s="3" t="s">
        <v>32</v>
      </c>
      <c r="AS8" s="3" t="s">
        <v>33</v>
      </c>
      <c r="AT8" s="3" t="s">
        <v>34</v>
      </c>
      <c r="AU8" s="3" t="s">
        <v>35</v>
      </c>
      <c r="AV8" s="3" t="s">
        <v>36</v>
      </c>
      <c r="AW8" s="3" t="s">
        <v>37</v>
      </c>
      <c r="AX8" s="3" t="s">
        <v>38</v>
      </c>
      <c r="AY8" s="3" t="s">
        <v>39</v>
      </c>
      <c r="AZ8" s="3" t="s">
        <v>40</v>
      </c>
      <c r="BA8" s="3" t="s">
        <v>41</v>
      </c>
      <c r="BB8" s="3" t="s">
        <v>42</v>
      </c>
      <c r="BC8" s="3" t="s">
        <v>43</v>
      </c>
      <c r="BD8" s="3" t="s">
        <v>44</v>
      </c>
      <c r="BE8" s="3" t="s">
        <v>45</v>
      </c>
      <c r="BF8" s="3" t="s">
        <v>46</v>
      </c>
      <c r="BG8" s="3" t="s">
        <v>47</v>
      </c>
      <c r="BH8" s="3" t="s">
        <v>48</v>
      </c>
      <c r="BI8" s="3" t="s">
        <v>49</v>
      </c>
      <c r="BJ8" s="3" t="s">
        <v>50</v>
      </c>
      <c r="BK8" s="3" t="s">
        <v>51</v>
      </c>
      <c r="BL8" s="3" t="s">
        <v>52</v>
      </c>
      <c r="BM8" s="3" t="s">
        <v>53</v>
      </c>
      <c r="BN8" s="3" t="s">
        <v>54</v>
      </c>
      <c r="BO8" s="3" t="s">
        <v>55</v>
      </c>
      <c r="BP8" s="3" t="s">
        <v>56</v>
      </c>
      <c r="BQ8" s="3" t="s">
        <v>57</v>
      </c>
      <c r="BR8" s="3" t="s">
        <v>58</v>
      </c>
      <c r="BS8" s="3" t="s">
        <v>59</v>
      </c>
      <c r="BT8" s="3" t="s">
        <v>60</v>
      </c>
      <c r="BU8" s="3" t="s">
        <v>61</v>
      </c>
      <c r="BV8" s="3" t="s">
        <v>62</v>
      </c>
      <c r="BW8" s="3" t="s">
        <v>63</v>
      </c>
      <c r="BX8" s="3" t="s">
        <v>64</v>
      </c>
      <c r="BY8" s="3" t="s">
        <v>65</v>
      </c>
      <c r="BZ8" s="3" t="s">
        <v>66</v>
      </c>
      <c r="CA8" s="3" t="s">
        <v>67</v>
      </c>
      <c r="CB8" s="8"/>
      <c r="CC8" s="67"/>
    </row>
    <row r="9" spans="1:81" s="3" customFormat="1" ht="15.75" customHeight="1">
      <c r="A9" s="74"/>
      <c r="B9" s="69"/>
      <c r="C9" s="70"/>
      <c r="D9" s="77"/>
      <c r="E9" s="72"/>
      <c r="F9" s="78"/>
      <c r="G9" s="72"/>
      <c r="H9" s="78"/>
      <c r="I9" s="70"/>
      <c r="J9" s="72"/>
      <c r="X9" s="23" t="s">
        <v>18</v>
      </c>
      <c r="Y9" s="23" t="s">
        <v>19</v>
      </c>
      <c r="Z9" s="23" t="s">
        <v>20</v>
      </c>
      <c r="AA9" s="23" t="s">
        <v>21</v>
      </c>
      <c r="AB9" s="23" t="s">
        <v>72</v>
      </c>
      <c r="AC9" s="23" t="s">
        <v>22</v>
      </c>
      <c r="AD9" s="23" t="s">
        <v>73</v>
      </c>
      <c r="AE9" s="23" t="s">
        <v>74</v>
      </c>
      <c r="AF9" s="23" t="s">
        <v>75</v>
      </c>
      <c r="AG9" s="23" t="s">
        <v>23</v>
      </c>
      <c r="AH9" s="23" t="s">
        <v>24</v>
      </c>
      <c r="AI9" s="23" t="s">
        <v>94</v>
      </c>
      <c r="AJ9" s="23" t="s">
        <v>76</v>
      </c>
      <c r="CB9" s="8"/>
      <c r="CC9" s="67"/>
    </row>
    <row r="10" spans="1:81" s="3" customFormat="1">
      <c r="A10" s="1"/>
      <c r="B10" s="46" t="s">
        <v>82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CC10" s="19"/>
    </row>
    <row r="11" spans="1:81" s="3" customFormat="1">
      <c r="A11" s="25" t="str">
        <f>"192"</f>
        <v>192</v>
      </c>
      <c r="B11" s="11" t="s">
        <v>116</v>
      </c>
      <c r="C11" s="63" t="str">
        <f>"180"</f>
        <v>180</v>
      </c>
      <c r="D11" s="13">
        <v>0</v>
      </c>
      <c r="E11" s="82">
        <v>5.35</v>
      </c>
      <c r="F11" s="82"/>
      <c r="G11" s="82">
        <v>5.93</v>
      </c>
      <c r="H11" s="82"/>
      <c r="I11" s="62">
        <v>33.68</v>
      </c>
      <c r="J11" s="62">
        <v>212.9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65">
        <v>74.569999999999993</v>
      </c>
      <c r="Y11" s="65">
        <v>48.65</v>
      </c>
      <c r="Z11" s="65">
        <v>147.29</v>
      </c>
      <c r="AA11" s="65">
        <v>1.75</v>
      </c>
      <c r="AB11" s="65">
        <v>0</v>
      </c>
      <c r="AC11" s="65"/>
      <c r="AD11" s="65">
        <v>0</v>
      </c>
      <c r="AE11" s="65">
        <v>0</v>
      </c>
      <c r="AF11" s="65">
        <v>0.2</v>
      </c>
      <c r="AG11" s="65"/>
      <c r="AH11" s="65"/>
      <c r="AI11" s="65"/>
      <c r="AJ11" s="65">
        <v>17.27</v>
      </c>
      <c r="AK11" s="3">
        <v>0</v>
      </c>
      <c r="AL11" s="3">
        <v>0</v>
      </c>
      <c r="AM11" s="3">
        <v>0</v>
      </c>
      <c r="AN11" s="3">
        <v>64.05</v>
      </c>
      <c r="AO11" s="3">
        <v>64.77</v>
      </c>
      <c r="AP11" s="3">
        <v>28.61</v>
      </c>
      <c r="AQ11" s="3">
        <v>108.44</v>
      </c>
      <c r="AR11" s="3">
        <v>13.2</v>
      </c>
      <c r="AS11" s="3">
        <v>56.43</v>
      </c>
      <c r="AT11" s="3">
        <v>88.09</v>
      </c>
      <c r="AU11" s="3">
        <v>195.54</v>
      </c>
      <c r="AV11" s="3">
        <v>219.13</v>
      </c>
      <c r="AW11" s="3">
        <v>33.119999999999997</v>
      </c>
      <c r="AX11" s="3">
        <v>41.14</v>
      </c>
      <c r="AY11" s="3">
        <v>335.45</v>
      </c>
      <c r="AZ11" s="3">
        <v>1.6</v>
      </c>
      <c r="BA11" s="3">
        <v>188.15</v>
      </c>
      <c r="BB11" s="3">
        <v>142.94</v>
      </c>
      <c r="BC11" s="3">
        <v>47.05</v>
      </c>
      <c r="BD11" s="3">
        <v>35.979999999999997</v>
      </c>
      <c r="BE11" s="3">
        <v>0.06</v>
      </c>
      <c r="BF11" s="3">
        <v>0.03</v>
      </c>
      <c r="BG11" s="3">
        <v>0.01</v>
      </c>
      <c r="BH11" s="3">
        <v>0.03</v>
      </c>
      <c r="BI11" s="3">
        <v>0.04</v>
      </c>
      <c r="BJ11" s="3">
        <v>0.44</v>
      </c>
      <c r="BK11" s="3">
        <v>0</v>
      </c>
      <c r="BL11" s="3">
        <v>10.65</v>
      </c>
      <c r="BM11" s="3">
        <v>0</v>
      </c>
      <c r="BN11" s="3">
        <v>12.17</v>
      </c>
      <c r="BO11" s="3">
        <v>0.81</v>
      </c>
      <c r="BP11" s="3">
        <v>0.09</v>
      </c>
      <c r="BQ11" s="3">
        <v>0</v>
      </c>
      <c r="BR11" s="3">
        <v>0.03</v>
      </c>
      <c r="BS11" s="3">
        <v>0.48</v>
      </c>
      <c r="BT11" s="3">
        <v>15.89</v>
      </c>
      <c r="BU11" s="3">
        <v>0.01</v>
      </c>
      <c r="BV11" s="3">
        <v>0</v>
      </c>
      <c r="BW11" s="3">
        <v>4.55</v>
      </c>
      <c r="BX11" s="3">
        <v>0.09</v>
      </c>
      <c r="BY11" s="3">
        <v>0.01</v>
      </c>
      <c r="BZ11" s="3">
        <v>0</v>
      </c>
      <c r="CA11" s="3">
        <v>0</v>
      </c>
      <c r="CB11" s="3">
        <v>0</v>
      </c>
      <c r="CC11" s="19"/>
    </row>
    <row r="12" spans="1:81" s="3" customFormat="1">
      <c r="A12" s="25" t="str">
        <f>"228"</f>
        <v>228</v>
      </c>
      <c r="B12" s="11" t="s">
        <v>162</v>
      </c>
      <c r="C12" s="63" t="str">
        <f>"30"</f>
        <v>30</v>
      </c>
      <c r="D12" s="13">
        <v>0</v>
      </c>
      <c r="E12" s="82">
        <v>0.36</v>
      </c>
      <c r="F12" s="82"/>
      <c r="G12" s="82">
        <v>0.96</v>
      </c>
      <c r="H12" s="82"/>
      <c r="I12" s="62">
        <v>2.2799999999999998</v>
      </c>
      <c r="J12" s="62">
        <v>19.5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65">
        <v>1.35</v>
      </c>
      <c r="Y12" s="65">
        <v>0</v>
      </c>
      <c r="Z12" s="65">
        <v>0</v>
      </c>
      <c r="AA12" s="65">
        <v>0.12</v>
      </c>
      <c r="AB12" s="65">
        <v>0</v>
      </c>
      <c r="AC12" s="65"/>
      <c r="AD12" s="65">
        <v>0</v>
      </c>
      <c r="AE12" s="65">
        <v>0</v>
      </c>
      <c r="AF12" s="65">
        <v>0</v>
      </c>
      <c r="AG12" s="65"/>
      <c r="AH12" s="65"/>
      <c r="AI12" s="65"/>
      <c r="AJ12" s="65">
        <v>0.81</v>
      </c>
      <c r="AK12" s="3">
        <v>0</v>
      </c>
      <c r="AL12" s="3">
        <v>0</v>
      </c>
      <c r="AM12" s="3">
        <v>0</v>
      </c>
      <c r="AN12" s="3">
        <v>499.98</v>
      </c>
      <c r="AO12" s="3">
        <v>530.36</v>
      </c>
      <c r="AP12" s="3">
        <v>153.43</v>
      </c>
      <c r="AQ12" s="3">
        <v>273.47000000000003</v>
      </c>
      <c r="AR12" s="3">
        <v>72.44</v>
      </c>
      <c r="AS12" s="3">
        <v>271.02999999999997</v>
      </c>
      <c r="AT12" s="3">
        <v>365.5</v>
      </c>
      <c r="AU12" s="3">
        <v>355.47</v>
      </c>
      <c r="AV12" s="3">
        <v>598.97</v>
      </c>
      <c r="AW12" s="3">
        <v>235.34</v>
      </c>
      <c r="AX12" s="3">
        <v>309.45999999999998</v>
      </c>
      <c r="AY12" s="3">
        <v>1028.22</v>
      </c>
      <c r="AZ12" s="3">
        <v>93.02</v>
      </c>
      <c r="BA12" s="3">
        <v>231.44</v>
      </c>
      <c r="BB12" s="3">
        <v>275.51</v>
      </c>
      <c r="BC12" s="3">
        <v>222.57</v>
      </c>
      <c r="BD12" s="3">
        <v>90.84</v>
      </c>
      <c r="BE12" s="3">
        <v>0.01</v>
      </c>
      <c r="BF12" s="3">
        <v>0</v>
      </c>
      <c r="BG12" s="3">
        <v>0</v>
      </c>
      <c r="BH12" s="3">
        <v>0</v>
      </c>
      <c r="BI12" s="3">
        <v>0.02</v>
      </c>
      <c r="BJ12" s="3">
        <v>0.01</v>
      </c>
      <c r="BK12" s="3">
        <v>0.01</v>
      </c>
      <c r="BL12" s="3">
        <v>0.03</v>
      </c>
      <c r="BM12" s="3">
        <v>0</v>
      </c>
      <c r="BN12" s="3">
        <v>0.01</v>
      </c>
      <c r="BO12" s="3">
        <v>0</v>
      </c>
      <c r="BP12" s="3">
        <v>0</v>
      </c>
      <c r="BQ12" s="3">
        <v>0</v>
      </c>
      <c r="BR12" s="3">
        <v>0</v>
      </c>
      <c r="BS12" s="3">
        <v>0.01</v>
      </c>
      <c r="BT12" s="3">
        <v>0.03</v>
      </c>
      <c r="BU12" s="3">
        <v>0</v>
      </c>
      <c r="BV12" s="3">
        <v>0</v>
      </c>
      <c r="BW12" s="3">
        <v>0.02</v>
      </c>
      <c r="BX12" s="3">
        <v>0.02</v>
      </c>
      <c r="BY12" s="3">
        <v>0</v>
      </c>
      <c r="BZ12" s="3">
        <v>0</v>
      </c>
      <c r="CA12" s="3">
        <v>0</v>
      </c>
      <c r="CB12" s="3">
        <v>0</v>
      </c>
      <c r="CC12" s="19"/>
    </row>
    <row r="13" spans="1:81" s="3" customFormat="1">
      <c r="A13" s="25" t="str">
        <f>"14/8"</f>
        <v>14/8</v>
      </c>
      <c r="B13" s="11" t="s">
        <v>156</v>
      </c>
      <c r="C13" s="63" t="str">
        <f>"100"</f>
        <v>100</v>
      </c>
      <c r="D13" s="13">
        <v>175.97</v>
      </c>
      <c r="E13" s="82">
        <v>14.25</v>
      </c>
      <c r="F13" s="82"/>
      <c r="G13" s="82">
        <v>13.88</v>
      </c>
      <c r="H13" s="82"/>
      <c r="I13" s="62">
        <v>6.5</v>
      </c>
      <c r="J13" s="62">
        <v>208.75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65">
        <v>10.25</v>
      </c>
      <c r="Y13" s="65">
        <v>21.31</v>
      </c>
      <c r="Z13" s="65">
        <v>154.35</v>
      </c>
      <c r="AA13" s="65">
        <v>1.75</v>
      </c>
      <c r="AB13" s="65">
        <v>0</v>
      </c>
      <c r="AC13" s="65"/>
      <c r="AD13" s="65">
        <v>0</v>
      </c>
      <c r="AE13" s="65">
        <v>0</v>
      </c>
      <c r="AF13" s="65">
        <v>0.06</v>
      </c>
      <c r="AG13" s="65"/>
      <c r="AH13" s="65"/>
      <c r="AI13" s="65"/>
      <c r="AJ13" s="65">
        <v>1.35</v>
      </c>
      <c r="AK13" s="3">
        <v>0</v>
      </c>
      <c r="AL13" s="3">
        <v>0</v>
      </c>
      <c r="AM13" s="3">
        <v>0</v>
      </c>
      <c r="AN13" s="3">
        <v>567.55999999999995</v>
      </c>
      <c r="AO13" s="3">
        <v>280.08999999999997</v>
      </c>
      <c r="AP13" s="3">
        <v>196.08</v>
      </c>
      <c r="AQ13" s="3">
        <v>248.68</v>
      </c>
      <c r="AR13" s="3">
        <v>85</v>
      </c>
      <c r="AS13" s="3">
        <v>444.12</v>
      </c>
      <c r="AT13" s="3">
        <v>376.72</v>
      </c>
      <c r="AU13" s="3">
        <v>1093.28</v>
      </c>
      <c r="AV13" s="3">
        <v>859.1</v>
      </c>
      <c r="AW13" s="3">
        <v>206.26</v>
      </c>
      <c r="AX13" s="3">
        <v>473.76</v>
      </c>
      <c r="AY13" s="3">
        <v>1934.78</v>
      </c>
      <c r="AZ13" s="3">
        <v>1.6</v>
      </c>
      <c r="BA13" s="3">
        <v>398.64</v>
      </c>
      <c r="BB13" s="3">
        <v>333.03</v>
      </c>
      <c r="BC13" s="3">
        <v>259.2</v>
      </c>
      <c r="BD13" s="3">
        <v>103.77</v>
      </c>
      <c r="BE13" s="3">
        <v>0.48</v>
      </c>
      <c r="BF13" s="3">
        <v>0.61</v>
      </c>
      <c r="BG13" s="3">
        <v>0.45</v>
      </c>
      <c r="BH13" s="3">
        <v>1.1100000000000001</v>
      </c>
      <c r="BI13" s="3">
        <v>0.08</v>
      </c>
      <c r="BJ13" s="3">
        <v>0.5</v>
      </c>
      <c r="BK13" s="3">
        <v>0</v>
      </c>
      <c r="BL13" s="3">
        <v>2.4</v>
      </c>
      <c r="BM13" s="3">
        <v>0</v>
      </c>
      <c r="BN13" s="3">
        <v>0.74</v>
      </c>
      <c r="BO13" s="3">
        <v>2.35</v>
      </c>
      <c r="BP13" s="3">
        <v>0.27</v>
      </c>
      <c r="BQ13" s="3">
        <v>0</v>
      </c>
      <c r="BR13" s="3">
        <v>0</v>
      </c>
      <c r="BS13" s="3">
        <v>0.22</v>
      </c>
      <c r="BT13" s="3">
        <v>13.92</v>
      </c>
      <c r="BU13" s="3">
        <v>0</v>
      </c>
      <c r="BV13" s="3">
        <v>0</v>
      </c>
      <c r="BW13" s="3">
        <v>5.2</v>
      </c>
      <c r="BX13" s="3">
        <v>0.11</v>
      </c>
      <c r="BY13" s="3">
        <v>0.04</v>
      </c>
      <c r="BZ13" s="3">
        <v>0</v>
      </c>
      <c r="CA13" s="3">
        <v>0</v>
      </c>
      <c r="CB13" s="3">
        <v>175.97</v>
      </c>
      <c r="CC13" s="19"/>
    </row>
    <row r="14" spans="1:81" s="3" customFormat="1">
      <c r="A14" s="25" t="str">
        <f>"271"</f>
        <v>271</v>
      </c>
      <c r="B14" s="11" t="s">
        <v>93</v>
      </c>
      <c r="C14" s="63" t="str">
        <f>"200"</f>
        <v>200</v>
      </c>
      <c r="D14" s="13">
        <v>0</v>
      </c>
      <c r="E14" s="82">
        <v>0.04</v>
      </c>
      <c r="F14" s="82"/>
      <c r="G14" s="82">
        <v>0.01</v>
      </c>
      <c r="H14" s="82"/>
      <c r="I14" s="62">
        <v>9.09</v>
      </c>
      <c r="J14" s="62">
        <v>34.770000000000003</v>
      </c>
      <c r="K14" s="3">
        <v>0</v>
      </c>
      <c r="L14" s="3">
        <v>0</v>
      </c>
      <c r="M14" s="3">
        <v>0</v>
      </c>
      <c r="N14" s="3">
        <v>0</v>
      </c>
      <c r="O14" s="3">
        <v>9.09</v>
      </c>
      <c r="P14" s="3">
        <v>0</v>
      </c>
      <c r="Q14" s="3">
        <v>0.02</v>
      </c>
      <c r="R14" s="3">
        <v>0</v>
      </c>
      <c r="S14" s="3">
        <v>0</v>
      </c>
      <c r="T14" s="3">
        <v>0</v>
      </c>
      <c r="U14" s="3">
        <v>0.02</v>
      </c>
      <c r="V14" s="3">
        <v>40.24</v>
      </c>
      <c r="W14" s="3">
        <v>451.24</v>
      </c>
      <c r="X14" s="65">
        <v>65.41</v>
      </c>
      <c r="Y14" s="65">
        <v>45.27</v>
      </c>
      <c r="Z14" s="65">
        <v>52.48</v>
      </c>
      <c r="AA14" s="65">
        <v>0.9</v>
      </c>
      <c r="AB14" s="65">
        <v>0</v>
      </c>
      <c r="AC14" s="65">
        <v>0</v>
      </c>
      <c r="AD14" s="65">
        <v>0</v>
      </c>
      <c r="AE14" s="65">
        <v>0</v>
      </c>
      <c r="AF14" s="65">
        <v>0.04</v>
      </c>
      <c r="AG14" s="13">
        <v>0.05</v>
      </c>
      <c r="AH14" s="13">
        <v>0.65</v>
      </c>
      <c r="AI14" s="13">
        <v>0</v>
      </c>
      <c r="AJ14" s="65">
        <v>12</v>
      </c>
      <c r="AK14" s="3">
        <v>0</v>
      </c>
      <c r="AL14" s="3">
        <v>0</v>
      </c>
      <c r="AM14" s="3">
        <v>0</v>
      </c>
      <c r="AN14" s="3">
        <v>33.71</v>
      </c>
      <c r="AO14" s="3">
        <v>39.770000000000003</v>
      </c>
      <c r="AP14" s="3">
        <v>24.96</v>
      </c>
      <c r="AQ14" s="3">
        <v>108.57</v>
      </c>
      <c r="AR14" s="3">
        <v>5.92</v>
      </c>
      <c r="AS14" s="3">
        <v>32.86</v>
      </c>
      <c r="AT14" s="3">
        <v>54.15</v>
      </c>
      <c r="AU14" s="3">
        <v>168.64</v>
      </c>
      <c r="AV14" s="3">
        <v>152.31</v>
      </c>
      <c r="AW14" s="3">
        <v>22.7</v>
      </c>
      <c r="AX14" s="3">
        <v>13.68</v>
      </c>
      <c r="AY14" s="3">
        <v>211.51</v>
      </c>
      <c r="AZ14" s="3">
        <v>8.4600000000000009</v>
      </c>
      <c r="BA14" s="3">
        <v>201.07</v>
      </c>
      <c r="BB14" s="3">
        <v>141.85</v>
      </c>
      <c r="BC14" s="3">
        <v>24.96</v>
      </c>
      <c r="BD14" s="3">
        <v>31.73</v>
      </c>
      <c r="BE14" s="3">
        <v>0.01</v>
      </c>
      <c r="BF14" s="3">
        <v>0.01</v>
      </c>
      <c r="BG14" s="3">
        <v>0</v>
      </c>
      <c r="BH14" s="3">
        <v>0.01</v>
      </c>
      <c r="BI14" s="3">
        <v>0.01</v>
      </c>
      <c r="BJ14" s="3">
        <v>0</v>
      </c>
      <c r="BK14" s="3">
        <v>0</v>
      </c>
      <c r="BL14" s="3">
        <v>0.09</v>
      </c>
      <c r="BM14" s="3">
        <v>0</v>
      </c>
      <c r="BN14" s="3">
        <v>0.01</v>
      </c>
      <c r="BO14" s="3">
        <v>0.01</v>
      </c>
      <c r="BP14" s="3">
        <v>0</v>
      </c>
      <c r="BQ14" s="3">
        <v>0</v>
      </c>
      <c r="BR14" s="3">
        <v>0</v>
      </c>
      <c r="BS14" s="3">
        <v>0.02</v>
      </c>
      <c r="BT14" s="3">
        <v>7.0000000000000007E-2</v>
      </c>
      <c r="BU14" s="3">
        <v>0</v>
      </c>
      <c r="BV14" s="3">
        <v>0</v>
      </c>
      <c r="BW14" s="3">
        <v>0.15</v>
      </c>
      <c r="BX14" s="3">
        <v>0.11</v>
      </c>
      <c r="BY14" s="3">
        <v>0.01</v>
      </c>
      <c r="BZ14" s="3">
        <v>0</v>
      </c>
      <c r="CA14" s="3">
        <v>0</v>
      </c>
      <c r="CB14" s="3">
        <v>0</v>
      </c>
      <c r="CC14" s="19"/>
    </row>
    <row r="15" spans="1:81" s="3" customFormat="1">
      <c r="A15" s="27">
        <v>0.61538461538461542</v>
      </c>
      <c r="B15" s="11" t="s">
        <v>79</v>
      </c>
      <c r="C15" s="17">
        <v>36</v>
      </c>
      <c r="D15" s="13">
        <v>0</v>
      </c>
      <c r="E15" s="82">
        <v>2.38</v>
      </c>
      <c r="F15" s="82"/>
      <c r="G15" s="82">
        <v>0.23</v>
      </c>
      <c r="H15" s="82"/>
      <c r="I15" s="62">
        <v>16.82</v>
      </c>
      <c r="J15" s="62">
        <v>80.78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65">
        <v>5.39</v>
      </c>
      <c r="Y15" s="65">
        <v>7.96</v>
      </c>
      <c r="Z15" s="65">
        <v>20.98</v>
      </c>
      <c r="AA15" s="65">
        <v>0.56000000000000005</v>
      </c>
      <c r="AB15" s="65">
        <v>0</v>
      </c>
      <c r="AC15" s="65"/>
      <c r="AD15" s="65">
        <v>0</v>
      </c>
      <c r="AE15" s="65">
        <v>0</v>
      </c>
      <c r="AF15" s="65">
        <v>0.04</v>
      </c>
      <c r="AG15" s="65"/>
      <c r="AH15" s="65"/>
      <c r="AI15" s="65"/>
      <c r="AJ15" s="65">
        <v>0</v>
      </c>
      <c r="AK15" s="3">
        <v>0</v>
      </c>
      <c r="AL15" s="3">
        <v>0</v>
      </c>
      <c r="AM15" s="3">
        <v>0</v>
      </c>
      <c r="AN15" s="3">
        <v>152.69</v>
      </c>
      <c r="AO15" s="3">
        <v>50.63</v>
      </c>
      <c r="AP15" s="3">
        <v>30.02</v>
      </c>
      <c r="AQ15" s="3">
        <v>60.03</v>
      </c>
      <c r="AR15" s="3">
        <v>22.71</v>
      </c>
      <c r="AS15" s="3">
        <v>108.58</v>
      </c>
      <c r="AT15" s="3">
        <v>67.34</v>
      </c>
      <c r="AU15" s="3">
        <v>93.96</v>
      </c>
      <c r="AV15" s="3">
        <v>77.52</v>
      </c>
      <c r="AW15" s="3">
        <v>40.72</v>
      </c>
      <c r="AX15" s="3">
        <v>72.040000000000006</v>
      </c>
      <c r="AY15" s="3">
        <v>602.39</v>
      </c>
      <c r="AZ15" s="3">
        <v>70.47</v>
      </c>
      <c r="BA15" s="3">
        <v>196.27</v>
      </c>
      <c r="BB15" s="3">
        <v>85.35</v>
      </c>
      <c r="BC15" s="3">
        <v>56.64</v>
      </c>
      <c r="BD15" s="3">
        <v>44.89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0.04</v>
      </c>
      <c r="BL15" s="3">
        <v>0.02</v>
      </c>
      <c r="BM15" s="3">
        <v>0.02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0.02</v>
      </c>
      <c r="BU15" s="3">
        <v>0</v>
      </c>
      <c r="BV15" s="3">
        <v>0</v>
      </c>
      <c r="BW15" s="3">
        <v>0.08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19"/>
    </row>
    <row r="16" spans="1:81" s="3" customFormat="1">
      <c r="A16" s="27">
        <v>0.53846153846153844</v>
      </c>
      <c r="B16" s="11" t="s">
        <v>88</v>
      </c>
      <c r="C16" s="17">
        <v>36</v>
      </c>
      <c r="D16" s="13">
        <v>0</v>
      </c>
      <c r="E16" s="82">
        <v>2.38</v>
      </c>
      <c r="F16" s="82"/>
      <c r="G16" s="82">
        <v>0.43</v>
      </c>
      <c r="H16" s="82"/>
      <c r="I16" s="62">
        <v>12.02</v>
      </c>
      <c r="J16" s="62">
        <v>63.64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65">
        <v>12.6</v>
      </c>
      <c r="Y16" s="65">
        <v>16.920000000000002</v>
      </c>
      <c r="Z16" s="65">
        <v>56.88</v>
      </c>
      <c r="AA16" s="65">
        <v>1.4</v>
      </c>
      <c r="AB16" s="65">
        <v>0</v>
      </c>
      <c r="AC16" s="65"/>
      <c r="AD16" s="65">
        <v>0</v>
      </c>
      <c r="AE16" s="65">
        <v>0</v>
      </c>
      <c r="AF16" s="65">
        <v>0.06</v>
      </c>
      <c r="AG16" s="65"/>
      <c r="AH16" s="65"/>
      <c r="AI16" s="65"/>
      <c r="AJ16" s="65">
        <v>0</v>
      </c>
      <c r="AK16" s="3">
        <v>0</v>
      </c>
      <c r="AL16" s="3">
        <v>0</v>
      </c>
      <c r="AM16" s="3">
        <v>0</v>
      </c>
      <c r="AN16" s="3">
        <v>106.75</v>
      </c>
      <c r="AO16" s="3">
        <v>55.75</v>
      </c>
      <c r="AP16" s="3">
        <v>23.25</v>
      </c>
      <c r="AQ16" s="3">
        <v>49.5</v>
      </c>
      <c r="AR16" s="3">
        <v>20</v>
      </c>
      <c r="AS16" s="3">
        <v>92.75</v>
      </c>
      <c r="AT16" s="3">
        <v>74.25</v>
      </c>
      <c r="AU16" s="3">
        <v>72.75</v>
      </c>
      <c r="AV16" s="3">
        <v>116</v>
      </c>
      <c r="AW16" s="3">
        <v>31</v>
      </c>
      <c r="AX16" s="3">
        <v>77.5</v>
      </c>
      <c r="AY16" s="3">
        <v>382.25</v>
      </c>
      <c r="AZ16" s="3">
        <v>67.5</v>
      </c>
      <c r="BA16" s="3">
        <v>131.5</v>
      </c>
      <c r="BB16" s="3">
        <v>72.75</v>
      </c>
      <c r="BC16" s="3">
        <v>45</v>
      </c>
      <c r="BD16" s="3">
        <v>32.5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0.05</v>
      </c>
      <c r="BL16" s="3">
        <v>0.04</v>
      </c>
      <c r="BM16" s="3">
        <v>0.03</v>
      </c>
      <c r="BN16" s="3">
        <v>0</v>
      </c>
      <c r="BO16" s="3">
        <v>0.01</v>
      </c>
      <c r="BP16" s="3">
        <v>0</v>
      </c>
      <c r="BQ16" s="3">
        <v>0</v>
      </c>
      <c r="BR16" s="3">
        <v>0</v>
      </c>
      <c r="BS16" s="3">
        <v>0</v>
      </c>
      <c r="BT16" s="3">
        <v>0.03</v>
      </c>
      <c r="BU16" s="3">
        <v>0</v>
      </c>
      <c r="BV16" s="3">
        <v>0</v>
      </c>
      <c r="BW16" s="3">
        <v>0.12</v>
      </c>
      <c r="BX16" s="3">
        <v>0.02</v>
      </c>
      <c r="BY16" s="3">
        <v>0</v>
      </c>
      <c r="BZ16" s="3">
        <v>0</v>
      </c>
      <c r="CA16" s="3">
        <v>0</v>
      </c>
      <c r="CB16" s="3">
        <v>0</v>
      </c>
      <c r="CC16" s="19"/>
    </row>
    <row r="17" spans="1:81" s="3" customFormat="1">
      <c r="A17" s="11"/>
      <c r="B17" s="15" t="s">
        <v>81</v>
      </c>
      <c r="C17" s="63"/>
      <c r="D17" s="13">
        <v>175.97</v>
      </c>
      <c r="E17" s="82">
        <f>SUM(E11:F16)</f>
        <v>24.759999999999998</v>
      </c>
      <c r="F17" s="82"/>
      <c r="G17" s="82">
        <f>SUM(G11:H16)</f>
        <v>21.44</v>
      </c>
      <c r="H17" s="82"/>
      <c r="I17" s="62">
        <f>SUM(I11:I16)</f>
        <v>80.39</v>
      </c>
      <c r="J17" s="62">
        <f>SUM(J11:J16)</f>
        <v>620.33999999999992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65">
        <f>SUM(X11:X16)</f>
        <v>169.56999999999996</v>
      </c>
      <c r="Y17" s="65">
        <f>SUM(Y11:Y16)</f>
        <v>140.10999999999999</v>
      </c>
      <c r="Z17" s="65">
        <f>SUM(Z11:Z16)</f>
        <v>431.98</v>
      </c>
      <c r="AA17" s="65">
        <f>SUM(AA11:AA16)</f>
        <v>6.48</v>
      </c>
      <c r="AB17" s="65">
        <f>SUM(AB11:AB16)</f>
        <v>0</v>
      </c>
      <c r="AC17" s="65"/>
      <c r="AD17" s="65">
        <f>SUM(AD11:AD16)</f>
        <v>0</v>
      </c>
      <c r="AE17" s="65">
        <f>SUM(AE11:AE16)</f>
        <v>0</v>
      </c>
      <c r="AF17" s="65">
        <f>SUM(AF11:AF16)</f>
        <v>0.39999999999999997</v>
      </c>
      <c r="AG17" s="65"/>
      <c r="AH17" s="65"/>
      <c r="AI17" s="65"/>
      <c r="AJ17" s="65">
        <f>SUM(AJ11:AJ16)</f>
        <v>31.43</v>
      </c>
      <c r="AK17" s="3">
        <v>0</v>
      </c>
      <c r="AL17" s="3">
        <v>0</v>
      </c>
      <c r="AM17" s="3">
        <v>0</v>
      </c>
      <c r="AN17" s="3">
        <v>2725.93</v>
      </c>
      <c r="AO17" s="3">
        <v>1501.06</v>
      </c>
      <c r="AP17" s="3">
        <v>933.36</v>
      </c>
      <c r="AQ17" s="3">
        <v>1335.98</v>
      </c>
      <c r="AR17" s="3">
        <v>354.74</v>
      </c>
      <c r="AS17" s="3">
        <v>2012</v>
      </c>
      <c r="AT17" s="3">
        <v>1773.4</v>
      </c>
      <c r="AU17" s="3">
        <v>4169.8599999999997</v>
      </c>
      <c r="AV17" s="3">
        <v>3984.71</v>
      </c>
      <c r="AW17" s="3">
        <v>1055.3399999999999</v>
      </c>
      <c r="AX17" s="3">
        <v>2067.2199999999998</v>
      </c>
      <c r="AY17" s="3">
        <v>8741.25</v>
      </c>
      <c r="AZ17" s="3">
        <v>244.15</v>
      </c>
      <c r="BA17" s="3">
        <v>2301.92</v>
      </c>
      <c r="BB17" s="3">
        <v>1825.26</v>
      </c>
      <c r="BC17" s="3">
        <v>1212.18</v>
      </c>
      <c r="BD17" s="3">
        <v>563.41999999999996</v>
      </c>
      <c r="BE17" s="3">
        <v>1.47</v>
      </c>
      <c r="BF17" s="3">
        <v>2.0299999999999998</v>
      </c>
      <c r="BG17" s="3">
        <v>1.53</v>
      </c>
      <c r="BH17" s="3">
        <v>3.74</v>
      </c>
      <c r="BI17" s="3">
        <v>0.17</v>
      </c>
      <c r="BJ17" s="3">
        <v>1.35</v>
      </c>
      <c r="BK17" s="3">
        <v>0.11</v>
      </c>
      <c r="BL17" s="3">
        <v>16.46</v>
      </c>
      <c r="BM17" s="3">
        <v>0.06</v>
      </c>
      <c r="BN17" s="3">
        <v>13.94</v>
      </c>
      <c r="BO17" s="3">
        <v>3.99</v>
      </c>
      <c r="BP17" s="3">
        <v>0.99</v>
      </c>
      <c r="BQ17" s="3">
        <v>0</v>
      </c>
      <c r="BR17" s="3">
        <v>1.33</v>
      </c>
      <c r="BS17" s="3">
        <v>1.02</v>
      </c>
      <c r="BT17" s="3">
        <v>61.79</v>
      </c>
      <c r="BU17" s="3">
        <v>0.02</v>
      </c>
      <c r="BV17" s="3">
        <v>0</v>
      </c>
      <c r="BW17" s="3">
        <v>24.75</v>
      </c>
      <c r="BX17" s="3">
        <v>0.61</v>
      </c>
      <c r="BY17" s="3">
        <v>0.14000000000000001</v>
      </c>
      <c r="BZ17" s="3">
        <v>0</v>
      </c>
      <c r="CA17" s="3">
        <v>0</v>
      </c>
      <c r="CB17" s="3">
        <v>175.97</v>
      </c>
      <c r="CC17" s="19"/>
    </row>
    <row r="18" spans="1:81" s="3" customFormat="1">
      <c r="A18" s="11"/>
      <c r="B18" s="15" t="s">
        <v>89</v>
      </c>
      <c r="C18" s="63"/>
      <c r="D18" s="13">
        <v>175.97</v>
      </c>
      <c r="E18" s="82">
        <f>E17</f>
        <v>24.759999999999998</v>
      </c>
      <c r="F18" s="82"/>
      <c r="G18" s="82">
        <f>G17</f>
        <v>21.44</v>
      </c>
      <c r="H18" s="82"/>
      <c r="I18" s="62">
        <f>I17</f>
        <v>80.39</v>
      </c>
      <c r="J18" s="62">
        <f>J17</f>
        <v>620.33999999999992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65">
        <f>X17</f>
        <v>169.56999999999996</v>
      </c>
      <c r="Y18" s="65">
        <f>Y17</f>
        <v>140.10999999999999</v>
      </c>
      <c r="Z18" s="65">
        <f>Z17</f>
        <v>431.98</v>
      </c>
      <c r="AA18" s="65">
        <f>AA17</f>
        <v>6.48</v>
      </c>
      <c r="AB18" s="65">
        <f>AB17</f>
        <v>0</v>
      </c>
      <c r="AC18" s="65"/>
      <c r="AD18" s="65">
        <f>AD17</f>
        <v>0</v>
      </c>
      <c r="AE18" s="65">
        <f>AE17</f>
        <v>0</v>
      </c>
      <c r="AF18" s="65">
        <f>AF17</f>
        <v>0.39999999999999997</v>
      </c>
      <c r="AG18" s="65"/>
      <c r="AH18" s="65"/>
      <c r="AI18" s="65"/>
      <c r="AJ18" s="65">
        <f>AJ17</f>
        <v>31.43</v>
      </c>
      <c r="AK18" s="3">
        <v>0</v>
      </c>
      <c r="AL18" s="3">
        <v>0</v>
      </c>
      <c r="AM18" s="3">
        <v>0</v>
      </c>
      <c r="AN18" s="3">
        <v>5864.05</v>
      </c>
      <c r="AO18" s="3">
        <v>2845.81</v>
      </c>
      <c r="AP18" s="3">
        <v>2031.84</v>
      </c>
      <c r="AQ18" s="3">
        <v>2630.1</v>
      </c>
      <c r="AR18" s="3">
        <v>775.66</v>
      </c>
      <c r="AS18" s="3">
        <v>4356.17</v>
      </c>
      <c r="AT18" s="3">
        <v>3537.29</v>
      </c>
      <c r="AU18" s="3">
        <v>8900.9699999999993</v>
      </c>
      <c r="AV18" s="3">
        <v>8436.51</v>
      </c>
      <c r="AW18" s="3">
        <v>2200.4499999999998</v>
      </c>
      <c r="AX18" s="3">
        <v>4396.66</v>
      </c>
      <c r="AY18" s="3">
        <v>18585.810000000001</v>
      </c>
      <c r="AZ18" s="3">
        <v>609.24</v>
      </c>
      <c r="BA18" s="3">
        <v>4934.59</v>
      </c>
      <c r="BB18" s="3">
        <v>3794.05</v>
      </c>
      <c r="BC18" s="3">
        <v>2641.29</v>
      </c>
      <c r="BD18" s="3">
        <v>1134.0899999999999</v>
      </c>
      <c r="BE18" s="3">
        <v>3.39</v>
      </c>
      <c r="BF18" s="3">
        <v>4.9000000000000004</v>
      </c>
      <c r="BG18" s="3">
        <v>3.75</v>
      </c>
      <c r="BH18" s="3">
        <v>9.23</v>
      </c>
      <c r="BI18" s="3">
        <v>0.45</v>
      </c>
      <c r="BJ18" s="3">
        <v>2.76</v>
      </c>
      <c r="BK18" s="3">
        <v>0.4</v>
      </c>
      <c r="BL18" s="3">
        <v>26</v>
      </c>
      <c r="BM18" s="3">
        <v>0.2</v>
      </c>
      <c r="BN18" s="3">
        <v>17.63</v>
      </c>
      <c r="BO18" s="3">
        <v>5.7</v>
      </c>
      <c r="BP18" s="3">
        <v>2.25</v>
      </c>
      <c r="BQ18" s="3">
        <v>0</v>
      </c>
      <c r="BR18" s="3">
        <v>4</v>
      </c>
      <c r="BS18" s="3">
        <v>1.88</v>
      </c>
      <c r="BT18" s="3">
        <v>129.72999999999999</v>
      </c>
      <c r="BU18" s="3">
        <v>0.03</v>
      </c>
      <c r="BV18" s="3">
        <v>0</v>
      </c>
      <c r="BW18" s="3">
        <v>51.34</v>
      </c>
      <c r="BX18" s="3">
        <v>1.51</v>
      </c>
      <c r="BY18" s="3">
        <v>0.4</v>
      </c>
      <c r="BZ18" s="3">
        <v>0</v>
      </c>
      <c r="CA18" s="3">
        <v>0</v>
      </c>
      <c r="CB18" s="3">
        <v>175.97</v>
      </c>
      <c r="CC18" s="19"/>
    </row>
    <row r="19" spans="1:81" s="3" customFormat="1" ht="15">
      <c r="C19" s="19"/>
      <c r="E19" s="19"/>
      <c r="F19" s="19"/>
      <c r="G19" s="19"/>
      <c r="H19" s="19"/>
      <c r="I19" s="19"/>
      <c r="J19" s="19"/>
      <c r="X19" s="3" t="s">
        <v>117</v>
      </c>
      <c r="CC19" s="19"/>
    </row>
    <row r="20" spans="1:81" s="3" customFormat="1" ht="15">
      <c r="C20" s="19"/>
      <c r="E20" s="19"/>
      <c r="F20" s="19"/>
      <c r="G20" s="19"/>
      <c r="H20" s="19"/>
      <c r="I20" s="19"/>
      <c r="J20" s="19"/>
      <c r="CC20" s="19"/>
    </row>
    <row r="21" spans="1:81" s="3" customFormat="1" ht="15">
      <c r="C21" s="19"/>
      <c r="E21" s="19"/>
      <c r="F21" s="19"/>
      <c r="G21" s="19"/>
      <c r="H21" s="19"/>
      <c r="I21" s="19"/>
      <c r="J21" s="19"/>
      <c r="CC21" s="19"/>
    </row>
    <row r="22" spans="1:81" s="3" customFormat="1" ht="15">
      <c r="C22" s="19"/>
      <c r="E22" s="19"/>
      <c r="F22" s="19"/>
      <c r="G22" s="19"/>
      <c r="H22" s="19"/>
      <c r="I22" s="19"/>
      <c r="J22" s="19"/>
      <c r="CC22" s="19"/>
    </row>
    <row r="23" spans="1:81" s="3" customFormat="1" ht="15">
      <c r="C23" s="19"/>
      <c r="E23" s="19"/>
      <c r="F23" s="19"/>
      <c r="G23" s="19"/>
      <c r="H23" s="19"/>
      <c r="I23" s="19"/>
      <c r="J23" s="19"/>
      <c r="CC23" s="19"/>
    </row>
    <row r="24" spans="1:81" s="3" customFormat="1" ht="15">
      <c r="C24" s="19"/>
      <c r="E24" s="19"/>
      <c r="F24" s="19"/>
      <c r="G24" s="19"/>
      <c r="H24" s="19"/>
      <c r="I24" s="19"/>
      <c r="J24" s="19"/>
      <c r="CC24" s="19"/>
    </row>
    <row r="25" spans="1:81" s="3" customFormat="1" ht="15">
      <c r="C25" s="19"/>
      <c r="E25" s="19"/>
      <c r="F25" s="19"/>
      <c r="G25" s="19"/>
      <c r="H25" s="19"/>
      <c r="I25" s="19"/>
      <c r="J25" s="19"/>
      <c r="CC25" s="19"/>
    </row>
    <row r="26" spans="1:81" s="3" customFormat="1" ht="15">
      <c r="C26" s="19"/>
      <c r="E26" s="19"/>
      <c r="F26" s="19"/>
      <c r="G26" s="19"/>
      <c r="H26" s="19"/>
      <c r="I26" s="19"/>
      <c r="J26" s="19"/>
      <c r="CC26" s="19"/>
    </row>
    <row r="27" spans="1:81" s="3" customFormat="1" ht="15">
      <c r="C27" s="19"/>
      <c r="E27" s="19"/>
      <c r="F27" s="19"/>
      <c r="G27" s="19"/>
      <c r="H27" s="19"/>
      <c r="I27" s="19"/>
      <c r="J27" s="19"/>
      <c r="CC27" s="19"/>
    </row>
    <row r="28" spans="1:81" s="3" customFormat="1" ht="15">
      <c r="C28" s="19"/>
      <c r="E28" s="19"/>
      <c r="F28" s="19"/>
      <c r="G28" s="19"/>
      <c r="H28" s="19"/>
      <c r="I28" s="19"/>
      <c r="J28" s="19"/>
      <c r="CC28" s="19"/>
    </row>
    <row r="29" spans="1:81" s="3" customFormat="1" ht="15">
      <c r="C29" s="19"/>
      <c r="E29" s="19"/>
      <c r="F29" s="19"/>
      <c r="G29" s="19"/>
      <c r="H29" s="19"/>
      <c r="I29" s="19"/>
      <c r="J29" s="19"/>
      <c r="CC29" s="19"/>
    </row>
    <row r="30" spans="1:81" s="3" customFormat="1" ht="15">
      <c r="C30" s="19"/>
      <c r="E30" s="19"/>
      <c r="F30" s="19"/>
      <c r="G30" s="19"/>
      <c r="H30" s="19"/>
      <c r="I30" s="19"/>
      <c r="J30" s="19"/>
      <c r="CC30" s="19"/>
    </row>
    <row r="31" spans="1:81" s="3" customFormat="1" ht="15">
      <c r="C31" s="19"/>
      <c r="E31" s="19"/>
      <c r="F31" s="19"/>
      <c r="G31" s="19"/>
      <c r="H31" s="19"/>
      <c r="I31" s="19"/>
      <c r="J31" s="19"/>
      <c r="CC31" s="19"/>
    </row>
    <row r="32" spans="1:81" s="3" customFormat="1" ht="15">
      <c r="C32" s="19"/>
      <c r="E32" s="19"/>
      <c r="F32" s="19"/>
      <c r="G32" s="19"/>
      <c r="H32" s="19"/>
      <c r="I32" s="19"/>
      <c r="J32" s="19"/>
      <c r="CC32" s="19"/>
    </row>
    <row r="33" spans="3:81" s="3" customFormat="1" ht="15">
      <c r="C33" s="19"/>
      <c r="E33" s="19"/>
      <c r="F33" s="19"/>
      <c r="G33" s="19"/>
      <c r="H33" s="19"/>
      <c r="I33" s="19"/>
      <c r="J33" s="19"/>
      <c r="CC33" s="19"/>
    </row>
    <row r="34" spans="3:81" s="3" customFormat="1" ht="15">
      <c r="C34" s="19"/>
      <c r="E34" s="19"/>
      <c r="F34" s="19"/>
      <c r="G34" s="19"/>
      <c r="H34" s="19"/>
      <c r="I34" s="19"/>
      <c r="J34" s="19"/>
      <c r="CC34" s="19"/>
    </row>
    <row r="35" spans="3:81" s="3" customFormat="1" ht="15">
      <c r="C35" s="19"/>
      <c r="E35" s="19"/>
      <c r="F35" s="19"/>
      <c r="G35" s="19"/>
      <c r="H35" s="19"/>
      <c r="I35" s="19"/>
      <c r="J35" s="19"/>
      <c r="CC35" s="19"/>
    </row>
    <row r="36" spans="3:81" s="3" customFormat="1" ht="15">
      <c r="C36" s="19"/>
      <c r="E36" s="19"/>
      <c r="F36" s="19"/>
      <c r="G36" s="19"/>
      <c r="H36" s="19"/>
      <c r="I36" s="19"/>
      <c r="J36" s="19"/>
      <c r="CC36" s="19"/>
    </row>
    <row r="37" spans="3:81" s="3" customFormat="1" ht="15">
      <c r="C37" s="19"/>
      <c r="E37" s="19"/>
      <c r="F37" s="19"/>
      <c r="G37" s="19"/>
      <c r="H37" s="19"/>
      <c r="I37" s="19"/>
      <c r="J37" s="19"/>
      <c r="CC37" s="19"/>
    </row>
    <row r="38" spans="3:81" s="3" customFormat="1" ht="15">
      <c r="C38" s="19"/>
      <c r="E38" s="19"/>
      <c r="F38" s="19"/>
      <c r="G38" s="19"/>
      <c r="H38" s="19"/>
      <c r="I38" s="19"/>
      <c r="J38" s="19"/>
      <c r="CC38" s="19"/>
    </row>
    <row r="39" spans="3:81" s="3" customFormat="1" ht="15">
      <c r="C39" s="19"/>
      <c r="E39" s="19"/>
      <c r="F39" s="19"/>
      <c r="G39" s="19"/>
      <c r="H39" s="19"/>
      <c r="I39" s="19"/>
      <c r="J39" s="19"/>
      <c r="CC39" s="19"/>
    </row>
    <row r="40" spans="3:81" s="3" customFormat="1" ht="15">
      <c r="C40" s="19"/>
      <c r="E40" s="19"/>
      <c r="F40" s="19"/>
      <c r="G40" s="19"/>
      <c r="H40" s="19"/>
      <c r="I40" s="19"/>
      <c r="J40" s="19"/>
      <c r="CC40" s="19"/>
    </row>
    <row r="41" spans="3:81" s="3" customFormat="1" ht="15">
      <c r="C41" s="19"/>
      <c r="E41" s="19"/>
      <c r="F41" s="19"/>
      <c r="G41" s="19"/>
      <c r="H41" s="19"/>
      <c r="I41" s="19"/>
      <c r="J41" s="19"/>
      <c r="CC41" s="19"/>
    </row>
    <row r="42" spans="3:81" s="3" customFormat="1" ht="15">
      <c r="C42" s="19"/>
      <c r="E42" s="19"/>
      <c r="F42" s="19"/>
      <c r="G42" s="19"/>
      <c r="H42" s="19"/>
      <c r="I42" s="19"/>
      <c r="J42" s="19"/>
      <c r="CC42" s="19"/>
    </row>
    <row r="43" spans="3:81" s="3" customFormat="1" ht="15">
      <c r="C43" s="19"/>
      <c r="E43" s="19"/>
      <c r="F43" s="19"/>
      <c r="G43" s="19"/>
      <c r="H43" s="19"/>
      <c r="I43" s="19"/>
      <c r="J43" s="19"/>
      <c r="CC43" s="19"/>
    </row>
    <row r="44" spans="3:81" s="3" customFormat="1" ht="15">
      <c r="C44" s="19"/>
      <c r="E44" s="19"/>
      <c r="F44" s="19"/>
      <c r="G44" s="19"/>
      <c r="H44" s="19"/>
      <c r="I44" s="19"/>
      <c r="J44" s="19"/>
      <c r="CC44" s="19"/>
    </row>
    <row r="45" spans="3:81" s="3" customFormat="1" ht="15">
      <c r="C45" s="19"/>
      <c r="E45" s="19"/>
      <c r="F45" s="19"/>
      <c r="G45" s="19"/>
      <c r="H45" s="19"/>
      <c r="I45" s="19"/>
      <c r="J45" s="19"/>
      <c r="CC45" s="19"/>
    </row>
    <row r="46" spans="3:81" s="3" customFormat="1" ht="15">
      <c r="C46" s="19"/>
      <c r="E46" s="19"/>
      <c r="F46" s="19"/>
      <c r="G46" s="19"/>
      <c r="H46" s="19"/>
      <c r="I46" s="19"/>
      <c r="J46" s="19"/>
      <c r="CC46" s="19"/>
    </row>
    <row r="47" spans="3:81" s="3" customFormat="1" ht="15">
      <c r="C47" s="19"/>
      <c r="E47" s="19"/>
      <c r="F47" s="19"/>
      <c r="G47" s="19"/>
      <c r="H47" s="19"/>
      <c r="I47" s="19"/>
      <c r="J47" s="19"/>
      <c r="CC47" s="19"/>
    </row>
    <row r="48" spans="3:81" s="3" customFormat="1" ht="15">
      <c r="C48" s="19"/>
      <c r="E48" s="19"/>
      <c r="F48" s="19"/>
      <c r="G48" s="19"/>
      <c r="H48" s="19"/>
      <c r="I48" s="19"/>
      <c r="J48" s="19"/>
      <c r="CC48" s="19"/>
    </row>
    <row r="49" spans="3:81" s="3" customFormat="1" ht="15">
      <c r="C49" s="19"/>
      <c r="E49" s="19"/>
      <c r="F49" s="19"/>
      <c r="G49" s="19"/>
      <c r="H49" s="19"/>
      <c r="I49" s="19"/>
      <c r="J49" s="19"/>
      <c r="CC49" s="19"/>
    </row>
    <row r="50" spans="3:81" s="3" customFormat="1" ht="15">
      <c r="C50" s="19"/>
      <c r="E50" s="19"/>
      <c r="F50" s="19"/>
      <c r="G50" s="19"/>
      <c r="H50" s="19"/>
      <c r="I50" s="19"/>
      <c r="J50" s="19"/>
      <c r="CC50" s="19"/>
    </row>
    <row r="51" spans="3:81" s="3" customFormat="1" ht="15">
      <c r="C51" s="19"/>
      <c r="E51" s="19"/>
      <c r="F51" s="19"/>
      <c r="G51" s="19"/>
      <c r="H51" s="19"/>
      <c r="I51" s="19"/>
      <c r="J51" s="19"/>
      <c r="CC51" s="19"/>
    </row>
    <row r="52" spans="3:81" s="3" customFormat="1" ht="15">
      <c r="C52" s="19"/>
      <c r="E52" s="19"/>
      <c r="F52" s="19"/>
      <c r="G52" s="19"/>
      <c r="H52" s="19"/>
      <c r="I52" s="19"/>
      <c r="J52" s="19"/>
      <c r="CC52" s="19"/>
    </row>
    <row r="53" spans="3:81" s="3" customFormat="1" ht="15">
      <c r="C53" s="19"/>
      <c r="E53" s="19"/>
      <c r="F53" s="19"/>
      <c r="G53" s="19"/>
      <c r="H53" s="19"/>
      <c r="I53" s="19"/>
      <c r="J53" s="19"/>
      <c r="CC53" s="19"/>
    </row>
    <row r="54" spans="3:81" s="3" customFormat="1" ht="15">
      <c r="C54" s="19"/>
      <c r="E54" s="19"/>
      <c r="F54" s="19"/>
      <c r="G54" s="19"/>
      <c r="H54" s="19"/>
      <c r="I54" s="19"/>
      <c r="J54" s="19"/>
      <c r="CC54" s="19"/>
    </row>
    <row r="55" spans="3:81" s="3" customFormat="1" ht="15">
      <c r="C55" s="19"/>
      <c r="E55" s="19"/>
      <c r="F55" s="19"/>
      <c r="G55" s="19"/>
      <c r="H55" s="19"/>
      <c r="I55" s="19"/>
      <c r="J55" s="19"/>
      <c r="CC55" s="19"/>
    </row>
    <row r="56" spans="3:81" s="3" customFormat="1" ht="15">
      <c r="C56" s="19"/>
      <c r="E56" s="19"/>
      <c r="F56" s="19"/>
      <c r="G56" s="19"/>
      <c r="H56" s="19"/>
      <c r="I56" s="19"/>
      <c r="J56" s="19"/>
      <c r="CC56" s="19"/>
    </row>
    <row r="57" spans="3:81" s="3" customFormat="1" ht="15">
      <c r="C57" s="19"/>
      <c r="E57" s="19"/>
      <c r="F57" s="19"/>
      <c r="G57" s="19"/>
      <c r="H57" s="19"/>
      <c r="I57" s="19"/>
      <c r="J57" s="19"/>
      <c r="CC57" s="19"/>
    </row>
    <row r="58" spans="3:81" s="3" customFormat="1" ht="15">
      <c r="C58" s="19"/>
      <c r="E58" s="19"/>
      <c r="F58" s="19"/>
      <c r="G58" s="19"/>
      <c r="H58" s="19"/>
      <c r="I58" s="19"/>
      <c r="J58" s="19"/>
      <c r="CC58" s="19"/>
    </row>
    <row r="59" spans="3:81" s="3" customFormat="1" ht="15">
      <c r="C59" s="19"/>
      <c r="E59" s="19"/>
      <c r="F59" s="19"/>
      <c r="G59" s="19"/>
      <c r="H59" s="19"/>
      <c r="I59" s="19"/>
      <c r="J59" s="19"/>
      <c r="CC59" s="19"/>
    </row>
    <row r="60" spans="3:81" s="3" customFormat="1" ht="15">
      <c r="C60" s="19"/>
      <c r="E60" s="19"/>
      <c r="F60" s="19"/>
      <c r="G60" s="19"/>
      <c r="H60" s="19"/>
      <c r="I60" s="19"/>
      <c r="J60" s="19"/>
      <c r="CC60" s="19"/>
    </row>
    <row r="61" spans="3:81" s="3" customFormat="1" ht="15">
      <c r="C61" s="19"/>
      <c r="E61" s="19"/>
      <c r="F61" s="19"/>
      <c r="G61" s="19"/>
      <c r="H61" s="19"/>
      <c r="I61" s="19"/>
      <c r="J61" s="19"/>
      <c r="CC61" s="19"/>
    </row>
    <row r="62" spans="3:81" s="3" customFormat="1" ht="15">
      <c r="C62" s="19"/>
      <c r="E62" s="19"/>
      <c r="F62" s="19"/>
      <c r="G62" s="19"/>
      <c r="H62" s="19"/>
      <c r="I62" s="19"/>
      <c r="J62" s="19"/>
      <c r="CC62" s="19"/>
    </row>
    <row r="63" spans="3:81" s="3" customFormat="1" ht="15">
      <c r="C63" s="19"/>
      <c r="E63" s="19"/>
      <c r="F63" s="19"/>
      <c r="G63" s="19"/>
      <c r="H63" s="19"/>
      <c r="I63" s="19"/>
      <c r="J63" s="19"/>
      <c r="CC63" s="19"/>
    </row>
    <row r="64" spans="3:81" s="3" customFormat="1" ht="15">
      <c r="C64" s="19"/>
      <c r="E64" s="19"/>
      <c r="F64" s="19"/>
      <c r="G64" s="19"/>
      <c r="H64" s="19"/>
      <c r="I64" s="19"/>
      <c r="J64" s="19"/>
      <c r="CC64" s="19"/>
    </row>
    <row r="65" spans="3:81" s="3" customFormat="1" ht="15">
      <c r="C65" s="19"/>
      <c r="E65" s="19"/>
      <c r="F65" s="19"/>
      <c r="G65" s="19"/>
      <c r="H65" s="19"/>
      <c r="I65" s="19"/>
      <c r="J65" s="19"/>
      <c r="CC65" s="19"/>
    </row>
    <row r="66" spans="3:81" s="3" customFormat="1" ht="15">
      <c r="C66" s="19"/>
      <c r="E66" s="19"/>
      <c r="F66" s="19"/>
      <c r="G66" s="19"/>
      <c r="H66" s="19"/>
      <c r="I66" s="19"/>
      <c r="J66" s="19"/>
      <c r="CC66" s="19"/>
    </row>
    <row r="67" spans="3:81" s="3" customFormat="1" ht="15">
      <c r="C67" s="19"/>
      <c r="E67" s="19"/>
      <c r="F67" s="19"/>
      <c r="G67" s="19"/>
      <c r="H67" s="19"/>
      <c r="I67" s="19"/>
      <c r="J67" s="19"/>
      <c r="CC67" s="19"/>
    </row>
    <row r="68" spans="3:81" s="3" customFormat="1" ht="15">
      <c r="C68" s="19"/>
      <c r="E68" s="19"/>
      <c r="F68" s="19"/>
      <c r="G68" s="19"/>
      <c r="H68" s="19"/>
      <c r="I68" s="19"/>
      <c r="J68" s="19"/>
      <c r="CC68" s="19"/>
    </row>
    <row r="69" spans="3:81" s="3" customFormat="1" ht="15">
      <c r="C69" s="19"/>
      <c r="E69" s="19"/>
      <c r="F69" s="19"/>
      <c r="G69" s="19"/>
      <c r="H69" s="19"/>
      <c r="I69" s="19"/>
      <c r="J69" s="19"/>
      <c r="CC69" s="19"/>
    </row>
    <row r="70" spans="3:81" s="3" customFormat="1" ht="15">
      <c r="C70" s="19"/>
      <c r="E70" s="19"/>
      <c r="F70" s="19"/>
      <c r="G70" s="19"/>
      <c r="H70" s="19"/>
      <c r="I70" s="19"/>
      <c r="J70" s="19"/>
      <c r="CC70" s="19"/>
    </row>
    <row r="71" spans="3:81" s="3" customFormat="1" ht="15">
      <c r="C71" s="19"/>
      <c r="E71" s="19"/>
      <c r="F71" s="19"/>
      <c r="G71" s="19"/>
      <c r="H71" s="19"/>
      <c r="I71" s="19"/>
      <c r="J71" s="19"/>
      <c r="CC71" s="19"/>
    </row>
    <row r="72" spans="3:81" s="3" customFormat="1" ht="15">
      <c r="C72" s="19"/>
      <c r="E72" s="19"/>
      <c r="F72" s="19"/>
      <c r="G72" s="19"/>
      <c r="H72" s="19"/>
      <c r="I72" s="19"/>
      <c r="J72" s="19"/>
      <c r="CC72" s="19"/>
    </row>
    <row r="73" spans="3:81" s="3" customFormat="1" ht="15">
      <c r="C73" s="19"/>
      <c r="E73" s="19"/>
      <c r="F73" s="19"/>
      <c r="G73" s="19"/>
      <c r="H73" s="19"/>
      <c r="I73" s="19"/>
      <c r="J73" s="19"/>
      <c r="CC73" s="19"/>
    </row>
    <row r="74" spans="3:81" s="3" customFormat="1" ht="15">
      <c r="C74" s="19"/>
      <c r="E74" s="19"/>
      <c r="F74" s="19"/>
      <c r="G74" s="19"/>
      <c r="H74" s="19"/>
      <c r="I74" s="19"/>
      <c r="J74" s="19"/>
      <c r="CC74" s="19"/>
    </row>
    <row r="75" spans="3:81" s="3" customFormat="1" ht="15">
      <c r="C75" s="19"/>
      <c r="E75" s="19"/>
      <c r="F75" s="19"/>
      <c r="G75" s="19"/>
      <c r="H75" s="19"/>
      <c r="I75" s="19"/>
      <c r="J75" s="19"/>
      <c r="CC75" s="19"/>
    </row>
    <row r="76" spans="3:81" s="3" customFormat="1" ht="15">
      <c r="C76" s="19"/>
      <c r="E76" s="19"/>
      <c r="F76" s="19"/>
      <c r="G76" s="19"/>
      <c r="H76" s="19"/>
      <c r="I76" s="19"/>
      <c r="J76" s="19"/>
      <c r="CC76" s="19"/>
    </row>
    <row r="77" spans="3:81" s="3" customFormat="1" ht="15">
      <c r="C77" s="19"/>
      <c r="E77" s="19"/>
      <c r="F77" s="19"/>
      <c r="G77" s="19"/>
      <c r="H77" s="19"/>
      <c r="I77" s="19"/>
      <c r="J77" s="19"/>
      <c r="CC77" s="19"/>
    </row>
    <row r="78" spans="3:81" s="3" customFormat="1" ht="15">
      <c r="C78" s="19"/>
      <c r="E78" s="19"/>
      <c r="F78" s="19"/>
      <c r="G78" s="19"/>
      <c r="H78" s="19"/>
      <c r="I78" s="19"/>
      <c r="J78" s="19"/>
      <c r="CC78" s="19"/>
    </row>
    <row r="79" spans="3:81" s="3" customFormat="1" ht="15">
      <c r="C79" s="19"/>
      <c r="E79" s="19"/>
      <c r="F79" s="19"/>
      <c r="G79" s="19"/>
      <c r="H79" s="19"/>
      <c r="I79" s="19"/>
      <c r="J79" s="19"/>
      <c r="CC79" s="19"/>
    </row>
    <row r="80" spans="3:81" s="3" customFormat="1" ht="15">
      <c r="C80" s="19"/>
      <c r="E80" s="19"/>
      <c r="F80" s="19"/>
      <c r="G80" s="19"/>
      <c r="H80" s="19"/>
      <c r="I80" s="19"/>
      <c r="J80" s="19"/>
      <c r="CC80" s="19"/>
    </row>
    <row r="81" spans="3:81" s="3" customFormat="1" ht="15">
      <c r="C81" s="19"/>
      <c r="E81" s="19"/>
      <c r="F81" s="19"/>
      <c r="G81" s="19"/>
      <c r="H81" s="19"/>
      <c r="I81" s="19"/>
      <c r="J81" s="19"/>
      <c r="CC81" s="19"/>
    </row>
    <row r="82" spans="3:81" s="3" customFormat="1" ht="15">
      <c r="C82" s="19"/>
      <c r="E82" s="19"/>
      <c r="F82" s="19"/>
      <c r="G82" s="19"/>
      <c r="H82" s="19"/>
      <c r="I82" s="19"/>
      <c r="J82" s="19"/>
      <c r="CC82" s="19"/>
    </row>
    <row r="83" spans="3:81" s="3" customFormat="1" ht="15">
      <c r="C83" s="19"/>
      <c r="E83" s="19"/>
      <c r="F83" s="19"/>
      <c r="G83" s="19"/>
      <c r="H83" s="19"/>
      <c r="I83" s="19"/>
      <c r="J83" s="19"/>
      <c r="CC83" s="19"/>
    </row>
    <row r="84" spans="3:81" s="3" customFormat="1" ht="15">
      <c r="C84" s="19"/>
      <c r="E84" s="19"/>
      <c r="F84" s="19"/>
      <c r="G84" s="19"/>
      <c r="H84" s="19"/>
      <c r="I84" s="19"/>
      <c r="J84" s="19"/>
      <c r="CC84" s="19"/>
    </row>
    <row r="85" spans="3:81" s="3" customFormat="1" ht="15">
      <c r="C85" s="19"/>
      <c r="E85" s="19"/>
      <c r="F85" s="19"/>
      <c r="G85" s="19"/>
      <c r="H85" s="19"/>
      <c r="I85" s="19"/>
      <c r="J85" s="19"/>
      <c r="CC85" s="19"/>
    </row>
    <row r="86" spans="3:81" s="3" customFormat="1" ht="15">
      <c r="C86" s="19"/>
      <c r="E86" s="19"/>
      <c r="F86" s="19"/>
      <c r="G86" s="19"/>
      <c r="H86" s="19"/>
      <c r="I86" s="19"/>
      <c r="J86" s="19"/>
      <c r="CC86" s="19"/>
    </row>
    <row r="87" spans="3:81" s="3" customFormat="1" ht="15">
      <c r="C87" s="19"/>
      <c r="E87" s="19"/>
      <c r="F87" s="19"/>
      <c r="G87" s="19"/>
      <c r="H87" s="19"/>
      <c r="I87" s="19"/>
      <c r="J87" s="19"/>
      <c r="CC87" s="19"/>
    </row>
    <row r="88" spans="3:81" s="3" customFormat="1" ht="15">
      <c r="C88" s="19"/>
      <c r="E88" s="19"/>
      <c r="F88" s="19"/>
      <c r="G88" s="19"/>
      <c r="H88" s="19"/>
      <c r="I88" s="19"/>
      <c r="J88" s="19"/>
      <c r="CC88" s="19"/>
    </row>
    <row r="89" spans="3:81" s="3" customFormat="1" ht="15">
      <c r="C89" s="19"/>
      <c r="E89" s="19"/>
      <c r="F89" s="19"/>
      <c r="G89" s="19"/>
      <c r="H89" s="19"/>
      <c r="I89" s="19"/>
      <c r="J89" s="19"/>
      <c r="CC89" s="19"/>
    </row>
    <row r="90" spans="3:81" s="3" customFormat="1" ht="15">
      <c r="C90" s="19"/>
      <c r="E90" s="19"/>
      <c r="F90" s="19"/>
      <c r="G90" s="19"/>
      <c r="H90" s="19"/>
      <c r="I90" s="19"/>
      <c r="J90" s="19"/>
      <c r="CC90" s="19"/>
    </row>
    <row r="91" spans="3:81" s="3" customFormat="1" ht="15">
      <c r="C91" s="19"/>
      <c r="E91" s="19"/>
      <c r="F91" s="19"/>
      <c r="G91" s="19"/>
      <c r="H91" s="19"/>
      <c r="I91" s="19"/>
      <c r="J91" s="19"/>
      <c r="CC91" s="19"/>
    </row>
    <row r="92" spans="3:81" s="3" customFormat="1" ht="15">
      <c r="C92" s="19"/>
      <c r="E92" s="19"/>
      <c r="F92" s="19"/>
      <c r="G92" s="19"/>
      <c r="H92" s="19"/>
      <c r="I92" s="19"/>
      <c r="J92" s="19"/>
      <c r="CC92" s="19"/>
    </row>
    <row r="93" spans="3:81" s="3" customFormat="1" ht="15">
      <c r="C93" s="19"/>
      <c r="E93" s="19"/>
      <c r="F93" s="19"/>
      <c r="G93" s="19"/>
      <c r="H93" s="19"/>
      <c r="I93" s="19"/>
      <c r="J93" s="19"/>
      <c r="CC93" s="19"/>
    </row>
    <row r="94" spans="3:81" s="3" customFormat="1" ht="15">
      <c r="C94" s="19"/>
      <c r="E94" s="19"/>
      <c r="F94" s="19"/>
      <c r="G94" s="19"/>
      <c r="H94" s="19"/>
      <c r="I94" s="19"/>
      <c r="J94" s="19"/>
      <c r="CC94" s="19"/>
    </row>
    <row r="95" spans="3:81" s="3" customFormat="1" ht="15">
      <c r="C95" s="19"/>
      <c r="E95" s="19"/>
      <c r="F95" s="19"/>
      <c r="G95" s="19"/>
      <c r="H95" s="19"/>
      <c r="I95" s="19"/>
      <c r="J95" s="19"/>
      <c r="CC95" s="19"/>
    </row>
    <row r="96" spans="3:81" s="3" customFormat="1" ht="15">
      <c r="C96" s="19"/>
      <c r="E96" s="19"/>
      <c r="F96" s="19"/>
      <c r="G96" s="19"/>
      <c r="H96" s="19"/>
      <c r="I96" s="19"/>
      <c r="J96" s="19"/>
      <c r="CC96" s="19"/>
    </row>
    <row r="97" spans="3:81" s="3" customFormat="1" ht="15">
      <c r="C97" s="19"/>
      <c r="E97" s="19"/>
      <c r="F97" s="19"/>
      <c r="G97" s="19"/>
      <c r="H97" s="19"/>
      <c r="I97" s="19"/>
      <c r="J97" s="19"/>
      <c r="CC97" s="19"/>
    </row>
    <row r="98" spans="3:81" s="3" customFormat="1" ht="15">
      <c r="C98" s="19"/>
      <c r="E98" s="19"/>
      <c r="F98" s="19"/>
      <c r="G98" s="19"/>
      <c r="H98" s="19"/>
      <c r="I98" s="19"/>
      <c r="J98" s="19"/>
      <c r="CC98" s="19"/>
    </row>
    <row r="99" spans="3:81" s="3" customFormat="1" ht="15">
      <c r="C99" s="19"/>
      <c r="E99" s="19"/>
      <c r="F99" s="19"/>
      <c r="G99" s="19"/>
      <c r="H99" s="19"/>
      <c r="I99" s="19"/>
      <c r="J99" s="19"/>
      <c r="CC99" s="19"/>
    </row>
    <row r="100" spans="3:81" s="3" customFormat="1" ht="15">
      <c r="C100" s="19"/>
      <c r="E100" s="19"/>
      <c r="F100" s="19"/>
      <c r="G100" s="19"/>
      <c r="H100" s="19"/>
      <c r="I100" s="19"/>
      <c r="J100" s="19"/>
      <c r="CC100" s="19"/>
    </row>
    <row r="101" spans="3:81" s="3" customFormat="1" ht="15">
      <c r="C101" s="19"/>
      <c r="E101" s="19"/>
      <c r="F101" s="19"/>
      <c r="G101" s="19"/>
      <c r="H101" s="19"/>
      <c r="I101" s="19"/>
      <c r="J101" s="19"/>
      <c r="CC101" s="19"/>
    </row>
    <row r="102" spans="3:81" s="3" customFormat="1" ht="15">
      <c r="C102" s="19"/>
      <c r="E102" s="19"/>
      <c r="F102" s="19"/>
      <c r="G102" s="19"/>
      <c r="H102" s="19"/>
      <c r="I102" s="19"/>
      <c r="J102" s="19"/>
      <c r="CC102" s="19"/>
    </row>
    <row r="103" spans="3:81" s="3" customFormat="1" ht="15">
      <c r="C103" s="19"/>
      <c r="E103" s="19"/>
      <c r="F103" s="19"/>
      <c r="G103" s="19"/>
      <c r="H103" s="19"/>
      <c r="I103" s="19"/>
      <c r="J103" s="19"/>
      <c r="CC103" s="19"/>
    </row>
    <row r="104" spans="3:81" s="3" customFormat="1" ht="15">
      <c r="C104" s="19"/>
      <c r="E104" s="19"/>
      <c r="F104" s="19"/>
      <c r="G104" s="19"/>
      <c r="H104" s="19"/>
      <c r="I104" s="19"/>
      <c r="J104" s="19"/>
      <c r="CC104" s="19"/>
    </row>
    <row r="105" spans="3:81" s="3" customFormat="1" ht="15">
      <c r="C105" s="19"/>
      <c r="E105" s="19"/>
      <c r="F105" s="19"/>
      <c r="G105" s="19"/>
      <c r="H105" s="19"/>
      <c r="I105" s="19"/>
      <c r="J105" s="19"/>
      <c r="CC105" s="19"/>
    </row>
    <row r="106" spans="3:81" s="3" customFormat="1" ht="15">
      <c r="C106" s="19"/>
      <c r="E106" s="19"/>
      <c r="F106" s="19"/>
      <c r="G106" s="19"/>
      <c r="H106" s="19"/>
      <c r="I106" s="19"/>
      <c r="J106" s="19"/>
      <c r="CC106" s="19"/>
    </row>
    <row r="107" spans="3:81" s="3" customFormat="1" ht="15">
      <c r="C107" s="19"/>
      <c r="E107" s="19"/>
      <c r="F107" s="19"/>
      <c r="G107" s="19"/>
      <c r="H107" s="19"/>
      <c r="I107" s="19"/>
      <c r="J107" s="19"/>
      <c r="CC107" s="19"/>
    </row>
    <row r="108" spans="3:81" s="3" customFormat="1" ht="15">
      <c r="C108" s="19"/>
      <c r="E108" s="19"/>
      <c r="F108" s="19"/>
      <c r="G108" s="19"/>
      <c r="H108" s="19"/>
      <c r="I108" s="19"/>
      <c r="J108" s="19"/>
      <c r="CC108" s="19"/>
    </row>
    <row r="109" spans="3:81" s="3" customFormat="1" ht="15">
      <c r="C109" s="19"/>
      <c r="E109" s="19"/>
      <c r="F109" s="19"/>
      <c r="G109" s="19"/>
      <c r="H109" s="19"/>
      <c r="I109" s="19"/>
      <c r="J109" s="19"/>
      <c r="CC109" s="19"/>
    </row>
    <row r="110" spans="3:81" s="3" customFormat="1" ht="15">
      <c r="C110" s="19"/>
      <c r="E110" s="19"/>
      <c r="F110" s="19"/>
      <c r="G110" s="19"/>
      <c r="H110" s="19"/>
      <c r="I110" s="19"/>
      <c r="J110" s="19"/>
      <c r="CC110" s="19"/>
    </row>
    <row r="111" spans="3:81" s="3" customFormat="1" ht="15">
      <c r="C111" s="19"/>
      <c r="E111" s="19"/>
      <c r="F111" s="19"/>
      <c r="G111" s="19"/>
      <c r="H111" s="19"/>
      <c r="I111" s="19"/>
      <c r="J111" s="19"/>
      <c r="CC111" s="19"/>
    </row>
    <row r="112" spans="3:81" s="3" customFormat="1" ht="15">
      <c r="C112" s="19"/>
      <c r="E112" s="19"/>
      <c r="F112" s="19"/>
      <c r="G112" s="19"/>
      <c r="H112" s="19"/>
      <c r="I112" s="19"/>
      <c r="J112" s="19"/>
      <c r="CC112" s="19"/>
    </row>
    <row r="113" spans="3:81" s="3" customFormat="1" ht="15">
      <c r="C113" s="19"/>
      <c r="E113" s="19"/>
      <c r="F113" s="19"/>
      <c r="G113" s="19"/>
      <c r="H113" s="19"/>
      <c r="I113" s="19"/>
      <c r="J113" s="19"/>
      <c r="CC113" s="19"/>
    </row>
    <row r="114" spans="3:81" s="3" customFormat="1" ht="15">
      <c r="C114" s="19"/>
      <c r="E114" s="19"/>
      <c r="F114" s="19"/>
      <c r="G114" s="19"/>
      <c r="H114" s="19"/>
      <c r="I114" s="19"/>
      <c r="J114" s="19"/>
      <c r="CC114" s="19"/>
    </row>
    <row r="115" spans="3:81" s="3" customFormat="1" ht="15">
      <c r="C115" s="19"/>
      <c r="E115" s="19"/>
      <c r="F115" s="19"/>
      <c r="G115" s="19"/>
      <c r="H115" s="19"/>
      <c r="I115" s="19"/>
      <c r="J115" s="19"/>
      <c r="CC115" s="19"/>
    </row>
    <row r="116" spans="3:81" s="3" customFormat="1" ht="15">
      <c r="C116" s="19"/>
      <c r="E116" s="19"/>
      <c r="F116" s="19"/>
      <c r="G116" s="19"/>
      <c r="H116" s="19"/>
      <c r="I116" s="19"/>
      <c r="J116" s="19"/>
      <c r="CC116" s="19"/>
    </row>
    <row r="117" spans="3:81" s="3" customFormat="1" ht="15">
      <c r="C117" s="19"/>
      <c r="E117" s="19"/>
      <c r="F117" s="19"/>
      <c r="G117" s="19"/>
      <c r="H117" s="19"/>
      <c r="I117" s="19"/>
      <c r="J117" s="19"/>
      <c r="CC117" s="19"/>
    </row>
    <row r="118" spans="3:81" s="3" customFormat="1" ht="15">
      <c r="C118" s="19"/>
      <c r="E118" s="19"/>
      <c r="F118" s="19"/>
      <c r="G118" s="19"/>
      <c r="H118" s="19"/>
      <c r="I118" s="19"/>
      <c r="J118" s="19"/>
      <c r="CC118" s="19"/>
    </row>
    <row r="119" spans="3:81" s="3" customFormat="1" ht="15">
      <c r="C119" s="19"/>
      <c r="E119" s="19"/>
      <c r="F119" s="19"/>
      <c r="G119" s="19"/>
      <c r="H119" s="19"/>
      <c r="I119" s="19"/>
      <c r="J119" s="19"/>
      <c r="CC119" s="19"/>
    </row>
    <row r="120" spans="3:81" s="3" customFormat="1" ht="15">
      <c r="C120" s="19"/>
      <c r="E120" s="19"/>
      <c r="F120" s="19"/>
      <c r="G120" s="19"/>
      <c r="H120" s="19"/>
      <c r="I120" s="19"/>
      <c r="J120" s="19"/>
      <c r="CC120" s="19"/>
    </row>
    <row r="121" spans="3:81" s="3" customFormat="1" ht="15">
      <c r="C121" s="19"/>
      <c r="E121" s="19"/>
      <c r="F121" s="19"/>
      <c r="G121" s="19"/>
      <c r="H121" s="19"/>
      <c r="I121" s="19"/>
      <c r="J121" s="19"/>
      <c r="CC121" s="19"/>
    </row>
    <row r="122" spans="3:81" s="3" customFormat="1" ht="15">
      <c r="C122" s="19"/>
      <c r="E122" s="19"/>
      <c r="F122" s="19"/>
      <c r="G122" s="19"/>
      <c r="H122" s="19"/>
      <c r="I122" s="19"/>
      <c r="J122" s="19"/>
      <c r="CC122" s="19"/>
    </row>
    <row r="123" spans="3:81" s="3" customFormat="1" ht="15">
      <c r="C123" s="19"/>
      <c r="E123" s="19"/>
      <c r="F123" s="19"/>
      <c r="G123" s="19"/>
      <c r="H123" s="19"/>
      <c r="I123" s="19"/>
      <c r="J123" s="19"/>
      <c r="CC123" s="19"/>
    </row>
    <row r="124" spans="3:81" s="3" customFormat="1" ht="15">
      <c r="C124" s="19"/>
      <c r="E124" s="19"/>
      <c r="F124" s="19"/>
      <c r="G124" s="19"/>
      <c r="H124" s="19"/>
      <c r="I124" s="19"/>
      <c r="J124" s="19"/>
      <c r="CC124" s="19"/>
    </row>
    <row r="125" spans="3:81" s="3" customFormat="1" ht="15">
      <c r="C125" s="19"/>
      <c r="E125" s="19"/>
      <c r="F125" s="19"/>
      <c r="G125" s="19"/>
      <c r="H125" s="19"/>
      <c r="I125" s="19"/>
      <c r="J125" s="19"/>
      <c r="CC125" s="19"/>
    </row>
    <row r="126" spans="3:81" s="3" customFormat="1" ht="15">
      <c r="C126" s="19"/>
      <c r="E126" s="19"/>
      <c r="F126" s="19"/>
      <c r="G126" s="19"/>
      <c r="H126" s="19"/>
      <c r="I126" s="19"/>
      <c r="J126" s="19"/>
      <c r="CC126" s="19"/>
    </row>
    <row r="127" spans="3:81" s="3" customFormat="1" ht="15">
      <c r="C127" s="19"/>
      <c r="E127" s="19"/>
      <c r="F127" s="19"/>
      <c r="G127" s="19"/>
      <c r="H127" s="19"/>
      <c r="I127" s="19"/>
      <c r="J127" s="19"/>
      <c r="CC127" s="19"/>
    </row>
    <row r="128" spans="3:81" s="3" customFormat="1" ht="15">
      <c r="C128" s="19"/>
      <c r="E128" s="19"/>
      <c r="F128" s="19"/>
      <c r="G128" s="19"/>
      <c r="H128" s="19"/>
      <c r="I128" s="19"/>
      <c r="J128" s="19"/>
      <c r="CC128" s="19"/>
    </row>
    <row r="129" spans="3:81" s="3" customFormat="1" ht="15">
      <c r="C129" s="19"/>
      <c r="E129" s="19"/>
      <c r="F129" s="19"/>
      <c r="G129" s="19"/>
      <c r="H129" s="19"/>
      <c r="I129" s="19"/>
      <c r="J129" s="19"/>
      <c r="CC129" s="19"/>
    </row>
    <row r="130" spans="3:81" s="3" customFormat="1" ht="15">
      <c r="C130" s="19"/>
      <c r="E130" s="19"/>
      <c r="F130" s="19"/>
      <c r="G130" s="19"/>
      <c r="H130" s="19"/>
      <c r="I130" s="19"/>
      <c r="J130" s="19"/>
      <c r="CC130" s="19"/>
    </row>
    <row r="131" spans="3:81" s="3" customFormat="1" ht="15">
      <c r="C131" s="19"/>
      <c r="E131" s="19"/>
      <c r="F131" s="19"/>
      <c r="G131" s="19"/>
      <c r="H131" s="19"/>
      <c r="I131" s="19"/>
      <c r="J131" s="19"/>
      <c r="CC131" s="19"/>
    </row>
    <row r="132" spans="3:81" s="3" customFormat="1" ht="15">
      <c r="C132" s="19"/>
      <c r="E132" s="19"/>
      <c r="F132" s="19"/>
      <c r="G132" s="19"/>
      <c r="H132" s="19"/>
      <c r="I132" s="19"/>
      <c r="J132" s="19"/>
      <c r="CC132" s="19"/>
    </row>
    <row r="133" spans="3:81" s="3" customFormat="1" ht="15">
      <c r="C133" s="19"/>
      <c r="E133" s="19"/>
      <c r="F133" s="19"/>
      <c r="G133" s="19"/>
      <c r="H133" s="19"/>
      <c r="I133" s="19"/>
      <c r="J133" s="19"/>
      <c r="CC133" s="19"/>
    </row>
    <row r="134" spans="3:81" s="3" customFormat="1" ht="15">
      <c r="C134" s="19"/>
      <c r="E134" s="19"/>
      <c r="F134" s="19"/>
      <c r="G134" s="19"/>
      <c r="H134" s="19"/>
      <c r="I134" s="19"/>
      <c r="J134" s="19"/>
      <c r="CC134" s="19"/>
    </row>
    <row r="135" spans="3:81" s="3" customFormat="1" ht="15">
      <c r="C135" s="19"/>
      <c r="E135" s="19"/>
      <c r="F135" s="19"/>
      <c r="G135" s="19"/>
      <c r="H135" s="19"/>
      <c r="I135" s="19"/>
      <c r="J135" s="19"/>
      <c r="CC135" s="19"/>
    </row>
    <row r="136" spans="3:81" s="3" customFormat="1" ht="15">
      <c r="C136" s="19"/>
      <c r="E136" s="19"/>
      <c r="F136" s="19"/>
      <c r="G136" s="19"/>
      <c r="H136" s="19"/>
      <c r="I136" s="19"/>
      <c r="J136" s="19"/>
      <c r="CC136" s="19"/>
    </row>
    <row r="137" spans="3:81" s="3" customFormat="1" ht="15">
      <c r="C137" s="19"/>
      <c r="E137" s="19"/>
      <c r="F137" s="19"/>
      <c r="G137" s="19"/>
      <c r="H137" s="19"/>
      <c r="I137" s="19"/>
      <c r="J137" s="19"/>
      <c r="CC137" s="19"/>
    </row>
    <row r="138" spans="3:81" s="3" customFormat="1" ht="15">
      <c r="C138" s="19"/>
      <c r="E138" s="19"/>
      <c r="F138" s="19"/>
      <c r="G138" s="19"/>
      <c r="H138" s="19"/>
      <c r="I138" s="19"/>
      <c r="J138" s="19"/>
      <c r="CC138" s="19"/>
    </row>
    <row r="139" spans="3:81" s="3" customFormat="1" ht="15">
      <c r="C139" s="19"/>
      <c r="E139" s="19"/>
      <c r="F139" s="19"/>
      <c r="G139" s="19"/>
      <c r="H139" s="19"/>
      <c r="I139" s="19"/>
      <c r="J139" s="19"/>
      <c r="CC139" s="19"/>
    </row>
    <row r="140" spans="3:81" s="3" customFormat="1" ht="15">
      <c r="C140" s="19"/>
      <c r="E140" s="19"/>
      <c r="F140" s="19"/>
      <c r="G140" s="19"/>
      <c r="H140" s="19"/>
      <c r="I140" s="19"/>
      <c r="J140" s="19"/>
      <c r="CC140" s="19"/>
    </row>
    <row r="141" spans="3:81" s="3" customFormat="1" ht="15">
      <c r="C141" s="19"/>
      <c r="E141" s="19"/>
      <c r="F141" s="19"/>
      <c r="G141" s="19"/>
      <c r="H141" s="19"/>
      <c r="I141" s="19"/>
      <c r="J141" s="19"/>
      <c r="CC141" s="19"/>
    </row>
    <row r="142" spans="3:81" s="3" customFormat="1" ht="15">
      <c r="C142" s="19"/>
      <c r="E142" s="19"/>
      <c r="F142" s="19"/>
      <c r="G142" s="19"/>
      <c r="H142" s="19"/>
      <c r="I142" s="19"/>
      <c r="J142" s="19"/>
      <c r="CC142" s="19"/>
    </row>
    <row r="143" spans="3:81" s="3" customFormat="1" ht="15">
      <c r="C143" s="19"/>
      <c r="E143" s="19"/>
      <c r="F143" s="19"/>
      <c r="G143" s="19"/>
      <c r="H143" s="19"/>
      <c r="I143" s="19"/>
      <c r="J143" s="19"/>
      <c r="CC143" s="19"/>
    </row>
    <row r="144" spans="3:81" s="3" customFormat="1" ht="15">
      <c r="C144" s="19"/>
      <c r="E144" s="19"/>
      <c r="F144" s="19"/>
      <c r="G144" s="19"/>
      <c r="H144" s="19"/>
      <c r="I144" s="19"/>
      <c r="J144" s="19"/>
      <c r="CC144" s="19"/>
    </row>
    <row r="145" spans="3:81" s="3" customFormat="1" ht="15">
      <c r="C145" s="19"/>
      <c r="E145" s="19"/>
      <c r="F145" s="19"/>
      <c r="G145" s="19"/>
      <c r="H145" s="19"/>
      <c r="I145" s="19"/>
      <c r="J145" s="19"/>
      <c r="CC145" s="19"/>
    </row>
    <row r="146" spans="3:81" s="3" customFormat="1" ht="15">
      <c r="C146" s="19"/>
      <c r="E146" s="19"/>
      <c r="F146" s="19"/>
      <c r="G146" s="19"/>
      <c r="H146" s="19"/>
      <c r="I146" s="19"/>
      <c r="J146" s="19"/>
      <c r="CC146" s="19"/>
    </row>
    <row r="147" spans="3:81" s="3" customFormat="1" ht="15">
      <c r="C147" s="19"/>
      <c r="E147" s="19"/>
      <c r="F147" s="19"/>
      <c r="G147" s="19"/>
      <c r="H147" s="19"/>
      <c r="I147" s="19"/>
      <c r="J147" s="19"/>
      <c r="CC147" s="19"/>
    </row>
    <row r="148" spans="3:81" s="3" customFormat="1" ht="15">
      <c r="C148" s="19"/>
      <c r="E148" s="19"/>
      <c r="F148" s="19"/>
      <c r="G148" s="19"/>
      <c r="H148" s="19"/>
      <c r="I148" s="19"/>
      <c r="J148" s="19"/>
      <c r="CC148" s="19"/>
    </row>
    <row r="149" spans="3:81" s="3" customFormat="1" ht="15">
      <c r="C149" s="19"/>
      <c r="E149" s="19"/>
      <c r="F149" s="19"/>
      <c r="G149" s="19"/>
      <c r="H149" s="19"/>
      <c r="I149" s="19"/>
      <c r="J149" s="19"/>
      <c r="CC149" s="19"/>
    </row>
    <row r="150" spans="3:81" s="3" customFormat="1" ht="15">
      <c r="C150" s="19"/>
      <c r="E150" s="19"/>
      <c r="F150" s="19"/>
      <c r="G150" s="19"/>
      <c r="H150" s="19"/>
      <c r="I150" s="19"/>
      <c r="J150" s="19"/>
      <c r="CC150" s="19"/>
    </row>
    <row r="151" spans="3:81" s="3" customFormat="1" ht="15">
      <c r="C151" s="19"/>
      <c r="E151" s="19"/>
      <c r="F151" s="19"/>
      <c r="G151" s="19"/>
      <c r="H151" s="19"/>
      <c r="I151" s="19"/>
      <c r="J151" s="19"/>
      <c r="CC151" s="19"/>
    </row>
    <row r="152" spans="3:81" s="3" customFormat="1" ht="15">
      <c r="C152" s="19"/>
      <c r="E152" s="19"/>
      <c r="F152" s="19"/>
      <c r="G152" s="19"/>
      <c r="H152" s="19"/>
      <c r="I152" s="19"/>
      <c r="J152" s="19"/>
      <c r="CC152" s="19"/>
    </row>
    <row r="153" spans="3:81" s="3" customFormat="1" ht="15">
      <c r="C153" s="19"/>
      <c r="E153" s="19"/>
      <c r="F153" s="19"/>
      <c r="G153" s="19"/>
      <c r="H153" s="19"/>
      <c r="I153" s="19"/>
      <c r="J153" s="19"/>
      <c r="CC153" s="19"/>
    </row>
    <row r="154" spans="3:81" s="3" customFormat="1" ht="15">
      <c r="C154" s="19"/>
      <c r="E154" s="19"/>
      <c r="F154" s="19"/>
      <c r="G154" s="19"/>
      <c r="H154" s="19"/>
      <c r="I154" s="19"/>
      <c r="J154" s="19"/>
      <c r="CC154" s="19"/>
    </row>
    <row r="155" spans="3:81" s="3" customFormat="1" ht="15">
      <c r="C155" s="19"/>
      <c r="E155" s="19"/>
      <c r="F155" s="19"/>
      <c r="G155" s="19"/>
      <c r="H155" s="19"/>
      <c r="I155" s="19"/>
      <c r="J155" s="19"/>
      <c r="CC155" s="19"/>
    </row>
    <row r="156" spans="3:81" s="3" customFormat="1" ht="15">
      <c r="C156" s="19"/>
      <c r="E156" s="19"/>
      <c r="F156" s="19"/>
      <c r="G156" s="19"/>
      <c r="H156" s="19"/>
      <c r="I156" s="19"/>
      <c r="J156" s="19"/>
      <c r="CC156" s="19"/>
    </row>
    <row r="157" spans="3:81" s="3" customFormat="1" ht="15">
      <c r="C157" s="19"/>
      <c r="E157" s="19"/>
      <c r="F157" s="19"/>
      <c r="G157" s="19"/>
      <c r="H157" s="19"/>
      <c r="I157" s="19"/>
      <c r="J157" s="19"/>
      <c r="CC157" s="19"/>
    </row>
    <row r="158" spans="3:81" s="3" customFormat="1" ht="15">
      <c r="C158" s="19"/>
      <c r="E158" s="19"/>
      <c r="F158" s="19"/>
      <c r="G158" s="19"/>
      <c r="H158" s="19"/>
      <c r="I158" s="19"/>
      <c r="J158" s="19"/>
      <c r="CC158" s="19"/>
    </row>
    <row r="159" spans="3:81" s="3" customFormat="1" ht="15">
      <c r="C159" s="19"/>
      <c r="E159" s="19"/>
      <c r="F159" s="19"/>
      <c r="G159" s="19"/>
      <c r="H159" s="19"/>
      <c r="I159" s="19"/>
      <c r="J159" s="19"/>
      <c r="CC159" s="19"/>
    </row>
    <row r="160" spans="3:81" s="3" customFormat="1" ht="15">
      <c r="C160" s="19"/>
      <c r="E160" s="19"/>
      <c r="F160" s="19"/>
      <c r="G160" s="19"/>
      <c r="H160" s="19"/>
      <c r="I160" s="19"/>
      <c r="J160" s="19"/>
      <c r="CC160" s="19"/>
    </row>
    <row r="161" spans="3:81" s="3" customFormat="1" ht="15">
      <c r="C161" s="19"/>
      <c r="E161" s="19"/>
      <c r="F161" s="19"/>
      <c r="G161" s="19"/>
      <c r="H161" s="19"/>
      <c r="I161" s="19"/>
      <c r="J161" s="19"/>
      <c r="CC161" s="19"/>
    </row>
    <row r="162" spans="3:81" s="3" customFormat="1" ht="15">
      <c r="C162" s="19"/>
      <c r="E162" s="19"/>
      <c r="F162" s="19"/>
      <c r="G162" s="19"/>
      <c r="H162" s="19"/>
      <c r="I162" s="19"/>
      <c r="J162" s="19"/>
      <c r="CC162" s="19"/>
    </row>
    <row r="163" spans="3:81" s="3" customFormat="1" ht="15">
      <c r="C163" s="19"/>
      <c r="E163" s="19"/>
      <c r="F163" s="19"/>
      <c r="G163" s="19"/>
      <c r="H163" s="19"/>
      <c r="I163" s="19"/>
      <c r="J163" s="19"/>
      <c r="CC163" s="19"/>
    </row>
    <row r="164" spans="3:81" s="3" customFormat="1" ht="15">
      <c r="C164" s="19"/>
      <c r="E164" s="19"/>
      <c r="F164" s="19"/>
      <c r="G164" s="19"/>
      <c r="H164" s="19"/>
      <c r="I164" s="19"/>
      <c r="J164" s="19"/>
      <c r="CC164" s="19"/>
    </row>
    <row r="165" spans="3:81" s="3" customFormat="1" ht="15">
      <c r="C165" s="19"/>
      <c r="E165" s="19"/>
      <c r="F165" s="19"/>
      <c r="G165" s="19"/>
      <c r="H165" s="19"/>
      <c r="I165" s="19"/>
      <c r="J165" s="19"/>
      <c r="CC165" s="19"/>
    </row>
    <row r="166" spans="3:81" s="3" customFormat="1" ht="15">
      <c r="C166" s="19"/>
      <c r="E166" s="19"/>
      <c r="F166" s="19"/>
      <c r="G166" s="19"/>
      <c r="H166" s="19"/>
      <c r="I166" s="19"/>
      <c r="J166" s="19"/>
      <c r="CC166" s="19"/>
    </row>
    <row r="167" spans="3:81" s="3" customFormat="1" ht="15">
      <c r="C167" s="19"/>
      <c r="E167" s="19"/>
      <c r="F167" s="19"/>
      <c r="G167" s="19"/>
      <c r="H167" s="19"/>
      <c r="I167" s="19"/>
      <c r="J167" s="19"/>
      <c r="CC167" s="19"/>
    </row>
    <row r="168" spans="3:81" s="3" customFormat="1" ht="15">
      <c r="C168" s="19"/>
      <c r="E168" s="19"/>
      <c r="F168" s="19"/>
      <c r="G168" s="19"/>
      <c r="H168" s="19"/>
      <c r="I168" s="19"/>
      <c r="J168" s="19"/>
      <c r="CC168" s="19"/>
    </row>
    <row r="169" spans="3:81" s="3" customFormat="1" ht="15">
      <c r="C169" s="19"/>
      <c r="E169" s="19"/>
      <c r="F169" s="19"/>
      <c r="G169" s="19"/>
      <c r="H169" s="19"/>
      <c r="I169" s="19"/>
      <c r="J169" s="19"/>
      <c r="CC169" s="19"/>
    </row>
    <row r="170" spans="3:81" s="3" customFormat="1" ht="15">
      <c r="C170" s="19"/>
      <c r="E170" s="19"/>
      <c r="F170" s="19"/>
      <c r="G170" s="19"/>
      <c r="H170" s="19"/>
      <c r="I170" s="19"/>
      <c r="J170" s="19"/>
      <c r="CC170" s="19"/>
    </row>
    <row r="171" spans="3:81" s="3" customFormat="1" ht="15">
      <c r="C171" s="19"/>
      <c r="E171" s="19"/>
      <c r="F171" s="19"/>
      <c r="G171" s="19"/>
      <c r="H171" s="19"/>
      <c r="I171" s="19"/>
      <c r="J171" s="19"/>
      <c r="CC171" s="19"/>
    </row>
    <row r="172" spans="3:81" s="3" customFormat="1" ht="15">
      <c r="C172" s="19"/>
      <c r="E172" s="19"/>
      <c r="F172" s="19"/>
      <c r="G172" s="19"/>
      <c r="H172" s="19"/>
      <c r="I172" s="19"/>
      <c r="J172" s="19"/>
      <c r="CC172" s="19"/>
    </row>
    <row r="173" spans="3:81" s="3" customFormat="1" ht="15">
      <c r="C173" s="19"/>
      <c r="E173" s="19"/>
      <c r="F173" s="19"/>
      <c r="G173" s="19"/>
      <c r="H173" s="19"/>
      <c r="I173" s="19"/>
      <c r="J173" s="19"/>
      <c r="CC173" s="19"/>
    </row>
    <row r="174" spans="3:81" s="3" customFormat="1" ht="15">
      <c r="C174" s="19"/>
      <c r="E174" s="19"/>
      <c r="F174" s="19"/>
      <c r="G174" s="19"/>
      <c r="H174" s="19"/>
      <c r="I174" s="19"/>
      <c r="J174" s="19"/>
      <c r="CC174" s="19"/>
    </row>
    <row r="175" spans="3:81" s="3" customFormat="1" ht="15">
      <c r="C175" s="19"/>
      <c r="E175" s="19"/>
      <c r="F175" s="19"/>
      <c r="G175" s="19"/>
      <c r="H175" s="19"/>
      <c r="I175" s="19"/>
      <c r="J175" s="19"/>
      <c r="CC175" s="19"/>
    </row>
    <row r="176" spans="3:81" s="3" customFormat="1" ht="15">
      <c r="C176" s="19"/>
      <c r="E176" s="19"/>
      <c r="F176" s="19"/>
      <c r="G176" s="19"/>
      <c r="H176" s="19"/>
      <c r="I176" s="19"/>
      <c r="J176" s="19"/>
      <c r="CC176" s="19"/>
    </row>
    <row r="177" spans="3:81" s="3" customFormat="1" ht="15">
      <c r="C177" s="19"/>
      <c r="E177" s="19"/>
      <c r="F177" s="19"/>
      <c r="G177" s="19"/>
      <c r="H177" s="19"/>
      <c r="I177" s="19"/>
      <c r="J177" s="19"/>
      <c r="CC177" s="19"/>
    </row>
    <row r="178" spans="3:81" s="3" customFormat="1" ht="15">
      <c r="C178" s="19"/>
      <c r="E178" s="19"/>
      <c r="F178" s="19"/>
      <c r="G178" s="19"/>
      <c r="H178" s="19"/>
      <c r="I178" s="19"/>
      <c r="J178" s="19"/>
      <c r="CC178" s="19"/>
    </row>
    <row r="179" spans="3:81" s="3" customFormat="1" ht="15">
      <c r="C179" s="19"/>
      <c r="E179" s="19"/>
      <c r="F179" s="19"/>
      <c r="G179" s="19"/>
      <c r="H179" s="19"/>
      <c r="I179" s="19"/>
      <c r="J179" s="19"/>
      <c r="CC179" s="19"/>
    </row>
    <row r="180" spans="3:81" s="3" customFormat="1" ht="15">
      <c r="C180" s="19"/>
      <c r="E180" s="19"/>
      <c r="F180" s="19"/>
      <c r="G180" s="19"/>
      <c r="H180" s="19"/>
      <c r="I180" s="19"/>
      <c r="J180" s="19"/>
      <c r="CC180" s="19"/>
    </row>
    <row r="181" spans="3:81" s="3" customFormat="1" ht="15">
      <c r="C181" s="19"/>
      <c r="E181" s="19"/>
      <c r="F181" s="19"/>
      <c r="G181" s="19"/>
      <c r="H181" s="19"/>
      <c r="I181" s="19"/>
      <c r="J181" s="19"/>
      <c r="CC181" s="19"/>
    </row>
    <row r="182" spans="3:81" s="3" customFormat="1" ht="15">
      <c r="C182" s="19"/>
      <c r="E182" s="19"/>
      <c r="F182" s="19"/>
      <c r="G182" s="19"/>
      <c r="H182" s="19"/>
      <c r="I182" s="19"/>
      <c r="J182" s="19"/>
      <c r="CC182" s="19"/>
    </row>
    <row r="183" spans="3:81" s="3" customFormat="1" ht="15">
      <c r="C183" s="19"/>
      <c r="E183" s="19"/>
      <c r="F183" s="19"/>
      <c r="G183" s="19"/>
      <c r="H183" s="19"/>
      <c r="I183" s="19"/>
      <c r="J183" s="19"/>
      <c r="CC183" s="19"/>
    </row>
    <row r="184" spans="3:81" s="3" customFormat="1" ht="15">
      <c r="C184" s="19"/>
      <c r="E184" s="19"/>
      <c r="F184" s="19"/>
      <c r="G184" s="19"/>
      <c r="H184" s="19"/>
      <c r="I184" s="19"/>
      <c r="J184" s="19"/>
      <c r="CC184" s="19"/>
    </row>
    <row r="185" spans="3:81" s="3" customFormat="1" ht="15">
      <c r="C185" s="19"/>
      <c r="E185" s="19"/>
      <c r="F185" s="19"/>
      <c r="G185" s="19"/>
      <c r="H185" s="19"/>
      <c r="I185" s="19"/>
      <c r="J185" s="19"/>
      <c r="CC185" s="19"/>
    </row>
    <row r="186" spans="3:81" s="3" customFormat="1" ht="15">
      <c r="C186" s="19"/>
      <c r="E186" s="19"/>
      <c r="F186" s="19"/>
      <c r="G186" s="19"/>
      <c r="H186" s="19"/>
      <c r="I186" s="19"/>
      <c r="J186" s="19"/>
      <c r="CC186" s="19"/>
    </row>
    <row r="187" spans="3:81" s="3" customFormat="1" ht="15">
      <c r="C187" s="19"/>
      <c r="E187" s="19"/>
      <c r="F187" s="19"/>
      <c r="G187" s="19"/>
      <c r="H187" s="19"/>
      <c r="I187" s="19"/>
      <c r="J187" s="19"/>
      <c r="CC187" s="19"/>
    </row>
    <row r="188" spans="3:81" s="3" customFormat="1" ht="15">
      <c r="C188" s="19"/>
      <c r="E188" s="19"/>
      <c r="F188" s="19"/>
      <c r="G188" s="19"/>
      <c r="H188" s="19"/>
      <c r="I188" s="19"/>
      <c r="J188" s="19"/>
      <c r="CC188" s="19"/>
    </row>
    <row r="189" spans="3:81" s="3" customFormat="1" ht="15">
      <c r="C189" s="19"/>
      <c r="E189" s="19"/>
      <c r="F189" s="19"/>
      <c r="G189" s="19"/>
      <c r="H189" s="19"/>
      <c r="I189" s="19"/>
      <c r="J189" s="19"/>
      <c r="CC189" s="19"/>
    </row>
    <row r="190" spans="3:81" s="3" customFormat="1" ht="15">
      <c r="C190" s="19"/>
      <c r="E190" s="19"/>
      <c r="F190" s="19"/>
      <c r="G190" s="19"/>
      <c r="H190" s="19"/>
      <c r="I190" s="19"/>
      <c r="J190" s="19"/>
      <c r="CC190" s="19"/>
    </row>
    <row r="191" spans="3:81" s="3" customFormat="1" ht="15">
      <c r="C191" s="19"/>
      <c r="E191" s="19"/>
      <c r="F191" s="19"/>
      <c r="G191" s="19"/>
      <c r="H191" s="19"/>
      <c r="I191" s="19"/>
      <c r="J191" s="19"/>
      <c r="CC191" s="19"/>
    </row>
    <row r="192" spans="3:81" s="3" customFormat="1" ht="15">
      <c r="C192" s="19"/>
      <c r="E192" s="19"/>
      <c r="F192" s="19"/>
      <c r="G192" s="19"/>
      <c r="H192" s="19"/>
      <c r="I192" s="19"/>
      <c r="J192" s="19"/>
      <c r="CC192" s="19"/>
    </row>
    <row r="193" spans="3:81" s="3" customFormat="1" ht="15">
      <c r="C193" s="19"/>
      <c r="E193" s="19"/>
      <c r="F193" s="19"/>
      <c r="G193" s="19"/>
      <c r="H193" s="19"/>
      <c r="I193" s="19"/>
      <c r="J193" s="19"/>
      <c r="CC193" s="19"/>
    </row>
    <row r="194" spans="3:81" s="3" customFormat="1" ht="15">
      <c r="C194" s="19"/>
      <c r="E194" s="19"/>
      <c r="F194" s="19"/>
      <c r="G194" s="19"/>
      <c r="H194" s="19"/>
      <c r="I194" s="19"/>
      <c r="J194" s="19"/>
      <c r="CC194" s="19"/>
    </row>
    <row r="195" spans="3:81" s="3" customFormat="1" ht="15">
      <c r="C195" s="19"/>
      <c r="E195" s="19"/>
      <c r="F195" s="19"/>
      <c r="G195" s="19"/>
      <c r="H195" s="19"/>
      <c r="I195" s="19"/>
      <c r="J195" s="19"/>
      <c r="CC195" s="19"/>
    </row>
    <row r="196" spans="3:81" s="3" customFormat="1" ht="15">
      <c r="C196" s="19"/>
      <c r="E196" s="19"/>
      <c r="F196" s="19"/>
      <c r="G196" s="19"/>
      <c r="H196" s="19"/>
      <c r="I196" s="19"/>
      <c r="J196" s="19"/>
      <c r="CC196" s="19"/>
    </row>
    <row r="197" spans="3:81" s="3" customFormat="1" ht="15">
      <c r="C197" s="19"/>
      <c r="E197" s="19"/>
      <c r="F197" s="19"/>
      <c r="G197" s="19"/>
      <c r="H197" s="19"/>
      <c r="I197" s="19"/>
      <c r="J197" s="19"/>
      <c r="CC197" s="19"/>
    </row>
    <row r="198" spans="3:81" s="3" customFormat="1" ht="15">
      <c r="C198" s="19"/>
      <c r="E198" s="19"/>
      <c r="F198" s="19"/>
      <c r="G198" s="19"/>
      <c r="H198" s="19"/>
      <c r="I198" s="19"/>
      <c r="J198" s="19"/>
      <c r="CC198" s="19"/>
    </row>
    <row r="199" spans="3:81" s="3" customFormat="1" ht="15">
      <c r="C199" s="19"/>
      <c r="E199" s="19"/>
      <c r="F199" s="19"/>
      <c r="G199" s="19"/>
      <c r="H199" s="19"/>
      <c r="I199" s="19"/>
      <c r="J199" s="19"/>
      <c r="CC199" s="19"/>
    </row>
    <row r="200" spans="3:81" s="3" customFormat="1" ht="15">
      <c r="C200" s="19"/>
      <c r="E200" s="19"/>
      <c r="F200" s="19"/>
      <c r="G200" s="19"/>
      <c r="H200" s="19"/>
      <c r="I200" s="19"/>
      <c r="J200" s="19"/>
      <c r="CC200" s="19"/>
    </row>
    <row r="201" spans="3:81" s="3" customFormat="1" ht="15">
      <c r="C201" s="19"/>
      <c r="E201" s="19"/>
      <c r="F201" s="19"/>
      <c r="G201" s="19"/>
      <c r="H201" s="19"/>
      <c r="I201" s="19"/>
      <c r="J201" s="19"/>
      <c r="CC201" s="19"/>
    </row>
    <row r="202" spans="3:81" s="3" customFormat="1" ht="15">
      <c r="C202" s="19"/>
      <c r="E202" s="19"/>
      <c r="F202" s="19"/>
      <c r="G202" s="19"/>
      <c r="H202" s="19"/>
      <c r="I202" s="19"/>
      <c r="J202" s="19"/>
      <c r="CC202" s="19"/>
    </row>
    <row r="203" spans="3:81" s="3" customFormat="1" ht="15">
      <c r="C203" s="19"/>
      <c r="E203" s="19"/>
      <c r="F203" s="19"/>
      <c r="G203" s="19"/>
      <c r="H203" s="19"/>
      <c r="I203" s="19"/>
      <c r="J203" s="19"/>
      <c r="CC203" s="19"/>
    </row>
    <row r="204" spans="3:81" s="3" customFormat="1" ht="15">
      <c r="C204" s="19"/>
      <c r="E204" s="19"/>
      <c r="F204" s="19"/>
      <c r="G204" s="19"/>
      <c r="H204" s="19"/>
      <c r="I204" s="19"/>
      <c r="J204" s="19"/>
      <c r="CC204" s="19"/>
    </row>
    <row r="205" spans="3:81" s="3" customFormat="1" ht="15">
      <c r="C205" s="19"/>
      <c r="E205" s="19"/>
      <c r="F205" s="19"/>
      <c r="G205" s="19"/>
      <c r="H205" s="19"/>
      <c r="I205" s="19"/>
      <c r="J205" s="19"/>
      <c r="CC205" s="19"/>
    </row>
    <row r="206" spans="3:81" s="3" customFormat="1" ht="15">
      <c r="C206" s="19"/>
      <c r="E206" s="19"/>
      <c r="F206" s="19"/>
      <c r="G206" s="19"/>
      <c r="H206" s="19"/>
      <c r="I206" s="19"/>
      <c r="J206" s="19"/>
      <c r="CC206" s="19"/>
    </row>
    <row r="207" spans="3:81" s="3" customFormat="1" ht="15">
      <c r="C207" s="19"/>
      <c r="E207" s="19"/>
      <c r="F207" s="19"/>
      <c r="G207" s="19"/>
      <c r="H207" s="19"/>
      <c r="I207" s="19"/>
      <c r="J207" s="19"/>
      <c r="CC207" s="19"/>
    </row>
    <row r="208" spans="3:81" s="3" customFormat="1" ht="15">
      <c r="C208" s="19"/>
      <c r="E208" s="19"/>
      <c r="F208" s="19"/>
      <c r="G208" s="19"/>
      <c r="H208" s="19"/>
      <c r="I208" s="19"/>
      <c r="J208" s="19"/>
      <c r="CC208" s="19"/>
    </row>
    <row r="209" spans="3:81" s="3" customFormat="1" ht="15">
      <c r="C209" s="19"/>
      <c r="E209" s="19"/>
      <c r="F209" s="19"/>
      <c r="G209" s="19"/>
      <c r="H209" s="19"/>
      <c r="I209" s="19"/>
      <c r="J209" s="19"/>
      <c r="CC209" s="19"/>
    </row>
    <row r="210" spans="3:81" s="3" customFormat="1" ht="15">
      <c r="C210" s="19"/>
      <c r="E210" s="19"/>
      <c r="F210" s="19"/>
      <c r="G210" s="19"/>
      <c r="H210" s="19"/>
      <c r="I210" s="19"/>
      <c r="J210" s="19"/>
      <c r="CC210" s="19"/>
    </row>
    <row r="211" spans="3:81" s="3" customFormat="1" ht="15">
      <c r="C211" s="19"/>
      <c r="E211" s="19"/>
      <c r="F211" s="19"/>
      <c r="G211" s="19"/>
      <c r="H211" s="19"/>
      <c r="I211" s="19"/>
      <c r="J211" s="19"/>
      <c r="CC211" s="19"/>
    </row>
    <row r="212" spans="3:81" s="3" customFormat="1" ht="15">
      <c r="C212" s="19"/>
      <c r="E212" s="19"/>
      <c r="F212" s="19"/>
      <c r="G212" s="19"/>
      <c r="H212" s="19"/>
      <c r="I212" s="19"/>
      <c r="J212" s="19"/>
      <c r="CC212" s="19"/>
    </row>
    <row r="213" spans="3:81" s="3" customFormat="1" ht="15">
      <c r="C213" s="19"/>
      <c r="E213" s="19"/>
      <c r="F213" s="19"/>
      <c r="G213" s="19"/>
      <c r="H213" s="19"/>
      <c r="I213" s="19"/>
      <c r="J213" s="19"/>
      <c r="CC213" s="19"/>
    </row>
    <row r="214" spans="3:81" s="3" customFormat="1" ht="15">
      <c r="C214" s="19"/>
      <c r="E214" s="19"/>
      <c r="F214" s="19"/>
      <c r="G214" s="19"/>
      <c r="H214" s="19"/>
      <c r="I214" s="19"/>
      <c r="J214" s="19"/>
      <c r="CC214" s="19"/>
    </row>
    <row r="215" spans="3:81" s="3" customFormat="1" ht="15">
      <c r="C215" s="19"/>
      <c r="E215" s="19"/>
      <c r="F215" s="19"/>
      <c r="G215" s="19"/>
      <c r="H215" s="19"/>
      <c r="I215" s="19"/>
      <c r="J215" s="19"/>
      <c r="CC215" s="19"/>
    </row>
    <row r="216" spans="3:81" s="3" customFormat="1" ht="15">
      <c r="C216" s="19"/>
      <c r="E216" s="19"/>
      <c r="F216" s="19"/>
      <c r="G216" s="19"/>
      <c r="H216" s="19"/>
      <c r="I216" s="19"/>
      <c r="J216" s="19"/>
      <c r="CC216" s="19"/>
    </row>
    <row r="217" spans="3:81" s="3" customFormat="1" ht="15">
      <c r="C217" s="19"/>
      <c r="E217" s="19"/>
      <c r="F217" s="19"/>
      <c r="G217" s="19"/>
      <c r="H217" s="19"/>
      <c r="I217" s="19"/>
      <c r="J217" s="19"/>
      <c r="CC217" s="19"/>
    </row>
    <row r="218" spans="3:81" s="3" customFormat="1" ht="15">
      <c r="C218" s="19"/>
      <c r="E218" s="19"/>
      <c r="F218" s="19"/>
      <c r="G218" s="19"/>
      <c r="H218" s="19"/>
      <c r="I218" s="19"/>
      <c r="J218" s="19"/>
      <c r="CC218" s="19"/>
    </row>
    <row r="219" spans="3:81" s="3" customFormat="1" ht="15">
      <c r="C219" s="19"/>
      <c r="E219" s="19"/>
      <c r="F219" s="19"/>
      <c r="G219" s="19"/>
      <c r="H219" s="19"/>
      <c r="I219" s="19"/>
      <c r="J219" s="19"/>
      <c r="CC219" s="19"/>
    </row>
    <row r="220" spans="3:81" s="3" customFormat="1" ht="15">
      <c r="C220" s="19"/>
      <c r="E220" s="19"/>
      <c r="F220" s="19"/>
      <c r="G220" s="19"/>
      <c r="H220" s="19"/>
      <c r="I220" s="19"/>
      <c r="J220" s="19"/>
      <c r="CC220" s="19"/>
    </row>
    <row r="221" spans="3:81" s="3" customFormat="1" ht="15">
      <c r="C221" s="19"/>
      <c r="E221" s="19"/>
      <c r="F221" s="19"/>
      <c r="G221" s="19"/>
      <c r="H221" s="19"/>
      <c r="I221" s="19"/>
      <c r="J221" s="19"/>
      <c r="CC221" s="19"/>
    </row>
    <row r="222" spans="3:81" s="3" customFormat="1" ht="15">
      <c r="C222" s="19"/>
      <c r="E222" s="19"/>
      <c r="F222" s="19"/>
      <c r="G222" s="19"/>
      <c r="H222" s="19"/>
      <c r="I222" s="19"/>
      <c r="J222" s="19"/>
      <c r="CC222" s="19"/>
    </row>
    <row r="223" spans="3:81" s="3" customFormat="1" ht="15">
      <c r="C223" s="19"/>
      <c r="E223" s="19"/>
      <c r="F223" s="19"/>
      <c r="G223" s="19"/>
      <c r="H223" s="19"/>
      <c r="I223" s="19"/>
      <c r="J223" s="19"/>
      <c r="CC223" s="19"/>
    </row>
    <row r="224" spans="3:81" s="3" customFormat="1" ht="15">
      <c r="C224" s="19"/>
      <c r="E224" s="19"/>
      <c r="F224" s="19"/>
      <c r="G224" s="19"/>
      <c r="H224" s="19"/>
      <c r="I224" s="19"/>
      <c r="J224" s="19"/>
      <c r="CC224" s="19"/>
    </row>
    <row r="225" spans="3:81" s="3" customFormat="1" ht="15">
      <c r="C225" s="19"/>
      <c r="E225" s="19"/>
      <c r="F225" s="19"/>
      <c r="G225" s="19"/>
      <c r="H225" s="19"/>
      <c r="I225" s="19"/>
      <c r="J225" s="19"/>
      <c r="CC225" s="19"/>
    </row>
    <row r="226" spans="3:81" s="3" customFormat="1" ht="15">
      <c r="C226" s="19"/>
      <c r="E226" s="19"/>
      <c r="F226" s="19"/>
      <c r="G226" s="19"/>
      <c r="H226" s="19"/>
      <c r="I226" s="19"/>
      <c r="J226" s="19"/>
      <c r="CC226" s="19"/>
    </row>
    <row r="227" spans="3:81" s="3" customFormat="1" ht="15">
      <c r="C227" s="19"/>
      <c r="E227" s="19"/>
      <c r="F227" s="19"/>
      <c r="G227" s="19"/>
      <c r="H227" s="19"/>
      <c r="I227" s="19"/>
      <c r="J227" s="19"/>
      <c r="CC227" s="19"/>
    </row>
    <row r="228" spans="3:81" s="3" customFormat="1" ht="15">
      <c r="C228" s="19"/>
      <c r="E228" s="19"/>
      <c r="F228" s="19"/>
      <c r="G228" s="19"/>
      <c r="H228" s="19"/>
      <c r="I228" s="19"/>
      <c r="J228" s="19"/>
      <c r="CC228" s="19"/>
    </row>
    <row r="229" spans="3:81" s="3" customFormat="1" ht="15">
      <c r="C229" s="19"/>
      <c r="E229" s="19"/>
      <c r="F229" s="19"/>
      <c r="G229" s="19"/>
      <c r="H229" s="19"/>
      <c r="I229" s="19"/>
      <c r="J229" s="19"/>
      <c r="CC229" s="19"/>
    </row>
    <row r="230" spans="3:81" s="3" customFormat="1" ht="15">
      <c r="C230" s="19"/>
      <c r="E230" s="19"/>
      <c r="F230" s="19"/>
      <c r="G230" s="19"/>
      <c r="H230" s="19"/>
      <c r="I230" s="19"/>
      <c r="J230" s="19"/>
      <c r="CC230" s="19"/>
    </row>
    <row r="231" spans="3:81" s="3" customFormat="1" ht="15">
      <c r="C231" s="19"/>
      <c r="E231" s="19"/>
      <c r="F231" s="19"/>
      <c r="G231" s="19"/>
      <c r="H231" s="19"/>
      <c r="I231" s="19"/>
      <c r="J231" s="19"/>
      <c r="CC231" s="19"/>
    </row>
    <row r="232" spans="3:81" s="3" customFormat="1" ht="15">
      <c r="C232" s="19"/>
      <c r="E232" s="19"/>
      <c r="F232" s="19"/>
      <c r="G232" s="19"/>
      <c r="H232" s="19"/>
      <c r="I232" s="19"/>
      <c r="J232" s="19"/>
      <c r="CC232" s="19"/>
    </row>
    <row r="233" spans="3:81" s="3" customFormat="1" ht="15">
      <c r="C233" s="19"/>
      <c r="E233" s="19"/>
      <c r="F233" s="19"/>
      <c r="G233" s="19"/>
      <c r="H233" s="19"/>
      <c r="I233" s="19"/>
      <c r="J233" s="19"/>
      <c r="CC233" s="19"/>
    </row>
    <row r="234" spans="3:81" s="3" customFormat="1" ht="15">
      <c r="C234" s="19"/>
      <c r="E234" s="19"/>
      <c r="F234" s="19"/>
      <c r="G234" s="19"/>
      <c r="H234" s="19"/>
      <c r="I234" s="19"/>
      <c r="J234" s="19"/>
      <c r="CC234" s="19"/>
    </row>
    <row r="235" spans="3:81" s="3" customFormat="1" ht="15">
      <c r="C235" s="19"/>
      <c r="E235" s="19"/>
      <c r="F235" s="19"/>
      <c r="G235" s="19"/>
      <c r="H235" s="19"/>
      <c r="I235" s="19"/>
      <c r="J235" s="19"/>
      <c r="CC235" s="19"/>
    </row>
    <row r="236" spans="3:81" s="3" customFormat="1" ht="15">
      <c r="C236" s="19"/>
      <c r="E236" s="19"/>
      <c r="F236" s="19"/>
      <c r="G236" s="19"/>
      <c r="H236" s="19"/>
      <c r="I236" s="19"/>
      <c r="J236" s="19"/>
      <c r="CC236" s="19"/>
    </row>
    <row r="237" spans="3:81" s="3" customFormat="1" ht="15">
      <c r="C237" s="19"/>
      <c r="E237" s="19"/>
      <c r="F237" s="19"/>
      <c r="G237" s="19"/>
      <c r="H237" s="19"/>
      <c r="I237" s="19"/>
      <c r="J237" s="19"/>
      <c r="CC237" s="19"/>
    </row>
    <row r="238" spans="3:81" s="3" customFormat="1" ht="15">
      <c r="C238" s="19"/>
      <c r="E238" s="19"/>
      <c r="F238" s="19"/>
      <c r="G238" s="19"/>
      <c r="H238" s="19"/>
      <c r="I238" s="19"/>
      <c r="J238" s="19"/>
      <c r="CC238" s="19"/>
    </row>
    <row r="239" spans="3:81" s="3" customFormat="1" ht="15">
      <c r="C239" s="19"/>
      <c r="E239" s="19"/>
      <c r="F239" s="19"/>
      <c r="G239" s="19"/>
      <c r="H239" s="19"/>
      <c r="I239" s="19"/>
      <c r="J239" s="19"/>
      <c r="CC239" s="19"/>
    </row>
    <row r="240" spans="3:81" s="3" customFormat="1" ht="15">
      <c r="C240" s="19"/>
      <c r="E240" s="19"/>
      <c r="F240" s="19"/>
      <c r="G240" s="19"/>
      <c r="H240" s="19"/>
      <c r="I240" s="19"/>
      <c r="J240" s="19"/>
      <c r="CC240" s="19"/>
    </row>
    <row r="241" spans="3:81" s="3" customFormat="1" ht="15">
      <c r="C241" s="19"/>
      <c r="E241" s="19"/>
      <c r="F241" s="19"/>
      <c r="G241" s="19"/>
      <c r="H241" s="19"/>
      <c r="I241" s="19"/>
      <c r="J241" s="19"/>
      <c r="CC241" s="19"/>
    </row>
    <row r="242" spans="3:81" s="3" customFormat="1" ht="15">
      <c r="C242" s="19"/>
      <c r="E242" s="19"/>
      <c r="F242" s="19"/>
      <c r="G242" s="19"/>
      <c r="H242" s="19"/>
      <c r="I242" s="19"/>
      <c r="J242" s="19"/>
      <c r="CC242" s="19"/>
    </row>
    <row r="243" spans="3:81" s="3" customFormat="1" ht="15">
      <c r="C243" s="19"/>
      <c r="E243" s="19"/>
      <c r="F243" s="19"/>
      <c r="G243" s="19"/>
      <c r="H243" s="19"/>
      <c r="I243" s="19"/>
      <c r="J243" s="19"/>
      <c r="CC243" s="19"/>
    </row>
    <row r="244" spans="3:81" s="3" customFormat="1" ht="15">
      <c r="C244" s="19"/>
      <c r="E244" s="19"/>
      <c r="F244" s="19"/>
      <c r="G244" s="19"/>
      <c r="H244" s="19"/>
      <c r="I244" s="19"/>
      <c r="J244" s="19"/>
      <c r="CC244" s="19"/>
    </row>
    <row r="245" spans="3:81" s="3" customFormat="1" ht="15">
      <c r="C245" s="19"/>
      <c r="E245" s="19"/>
      <c r="F245" s="19"/>
      <c r="G245" s="19"/>
      <c r="H245" s="19"/>
      <c r="I245" s="19"/>
      <c r="J245" s="19"/>
      <c r="CC245" s="19"/>
    </row>
    <row r="246" spans="3:81" s="3" customFormat="1" ht="15">
      <c r="C246" s="19"/>
      <c r="E246" s="19"/>
      <c r="F246" s="19"/>
      <c r="G246" s="19"/>
      <c r="H246" s="19"/>
      <c r="I246" s="19"/>
      <c r="J246" s="19"/>
      <c r="CC246" s="19"/>
    </row>
    <row r="247" spans="3:81" s="3" customFormat="1" ht="15">
      <c r="C247" s="19"/>
      <c r="E247" s="19"/>
      <c r="F247" s="19"/>
      <c r="G247" s="19"/>
      <c r="H247" s="19"/>
      <c r="I247" s="19"/>
      <c r="J247" s="19"/>
      <c r="CC247" s="19"/>
    </row>
    <row r="248" spans="3:81" s="3" customFormat="1" ht="15">
      <c r="C248" s="19"/>
      <c r="E248" s="19"/>
      <c r="F248" s="19"/>
      <c r="G248" s="19"/>
      <c r="H248" s="19"/>
      <c r="I248" s="19"/>
      <c r="J248" s="19"/>
      <c r="CC248" s="19"/>
    </row>
    <row r="249" spans="3:81" s="3" customFormat="1" ht="15">
      <c r="C249" s="19"/>
      <c r="E249" s="19"/>
      <c r="F249" s="19"/>
      <c r="G249" s="19"/>
      <c r="H249" s="19"/>
      <c r="I249" s="19"/>
      <c r="J249" s="19"/>
      <c r="CC249" s="19"/>
    </row>
    <row r="250" spans="3:81" s="3" customFormat="1" ht="15">
      <c r="C250" s="19"/>
      <c r="E250" s="19"/>
      <c r="F250" s="19"/>
      <c r="G250" s="19"/>
      <c r="H250" s="19"/>
      <c r="I250" s="19"/>
      <c r="J250" s="19"/>
      <c r="CC250" s="19"/>
    </row>
    <row r="251" spans="3:81" s="3" customFormat="1" ht="15">
      <c r="C251" s="19"/>
      <c r="E251" s="19"/>
      <c r="F251" s="19"/>
      <c r="G251" s="19"/>
      <c r="H251" s="19"/>
      <c r="I251" s="19"/>
      <c r="J251" s="19"/>
      <c r="CC251" s="19"/>
    </row>
    <row r="252" spans="3:81" s="3" customFormat="1" ht="15">
      <c r="C252" s="19"/>
      <c r="E252" s="19"/>
      <c r="F252" s="19"/>
      <c r="G252" s="19"/>
      <c r="H252" s="19"/>
      <c r="I252" s="19"/>
      <c r="J252" s="19"/>
      <c r="CC252" s="19"/>
    </row>
    <row r="253" spans="3:81" s="3" customFormat="1" ht="15">
      <c r="C253" s="19"/>
      <c r="E253" s="19"/>
      <c r="F253" s="19"/>
      <c r="G253" s="19"/>
      <c r="H253" s="19"/>
      <c r="I253" s="19"/>
      <c r="J253" s="19"/>
      <c r="CC253" s="19"/>
    </row>
    <row r="254" spans="3:81" s="3" customFormat="1" ht="15">
      <c r="C254" s="19"/>
      <c r="E254" s="19"/>
      <c r="F254" s="19"/>
      <c r="G254" s="19"/>
      <c r="H254" s="19"/>
      <c r="I254" s="19"/>
      <c r="J254" s="19"/>
      <c r="CC254" s="19"/>
    </row>
    <row r="255" spans="3:81" s="3" customFormat="1" ht="15">
      <c r="C255" s="19"/>
      <c r="E255" s="19"/>
      <c r="F255" s="19"/>
      <c r="G255" s="19"/>
      <c r="H255" s="19"/>
      <c r="I255" s="19"/>
      <c r="J255" s="19"/>
      <c r="CC255" s="19"/>
    </row>
    <row r="256" spans="3:81" s="3" customFormat="1" ht="15">
      <c r="C256" s="19"/>
      <c r="E256" s="19"/>
      <c r="F256" s="19"/>
      <c r="G256" s="19"/>
      <c r="H256" s="19"/>
      <c r="I256" s="19"/>
      <c r="J256" s="19"/>
      <c r="CC256" s="19"/>
    </row>
    <row r="257" spans="3:81" s="3" customFormat="1" ht="15">
      <c r="C257" s="19"/>
      <c r="E257" s="19"/>
      <c r="F257" s="19"/>
      <c r="G257" s="19"/>
      <c r="H257" s="19"/>
      <c r="I257" s="19"/>
      <c r="J257" s="19"/>
      <c r="CC257" s="19"/>
    </row>
    <row r="258" spans="3:81" s="3" customFormat="1" ht="15">
      <c r="C258" s="19"/>
      <c r="E258" s="19"/>
      <c r="F258" s="19"/>
      <c r="G258" s="19"/>
      <c r="H258" s="19"/>
      <c r="I258" s="19"/>
      <c r="J258" s="19"/>
      <c r="CC258" s="19"/>
    </row>
    <row r="259" spans="3:81" s="3" customFormat="1" ht="15">
      <c r="C259" s="19"/>
      <c r="E259" s="19"/>
      <c r="F259" s="19"/>
      <c r="G259" s="19"/>
      <c r="H259" s="19"/>
      <c r="I259" s="19"/>
      <c r="J259" s="19"/>
      <c r="CC259" s="19"/>
    </row>
    <row r="260" spans="3:81" s="3" customFormat="1" ht="15">
      <c r="C260" s="19"/>
      <c r="E260" s="19"/>
      <c r="F260" s="19"/>
      <c r="G260" s="19"/>
      <c r="H260" s="19"/>
      <c r="I260" s="19"/>
      <c r="J260" s="19"/>
      <c r="CC260" s="19"/>
    </row>
    <row r="261" spans="3:81" s="3" customFormat="1" ht="15">
      <c r="C261" s="19"/>
      <c r="E261" s="19"/>
      <c r="F261" s="19"/>
      <c r="G261" s="19"/>
      <c r="H261" s="19"/>
      <c r="I261" s="19"/>
      <c r="J261" s="19"/>
      <c r="CC261" s="19"/>
    </row>
    <row r="262" spans="3:81" s="3" customFormat="1" ht="15">
      <c r="C262" s="19"/>
      <c r="E262" s="19"/>
      <c r="F262" s="19"/>
      <c r="G262" s="19"/>
      <c r="H262" s="19"/>
      <c r="I262" s="19"/>
      <c r="J262" s="19"/>
      <c r="CC262" s="19"/>
    </row>
    <row r="263" spans="3:81" s="3" customFormat="1" ht="15">
      <c r="C263" s="19"/>
      <c r="E263" s="19"/>
      <c r="F263" s="19"/>
      <c r="G263" s="19"/>
      <c r="H263" s="19"/>
      <c r="I263" s="19"/>
      <c r="J263" s="19"/>
      <c r="CC263" s="19"/>
    </row>
    <row r="264" spans="3:81" s="3" customFormat="1" ht="15">
      <c r="C264" s="19"/>
      <c r="E264" s="19"/>
      <c r="F264" s="19"/>
      <c r="G264" s="19"/>
      <c r="H264" s="19"/>
      <c r="I264" s="19"/>
      <c r="J264" s="19"/>
      <c r="CC264" s="19"/>
    </row>
    <row r="265" spans="3:81" s="3" customFormat="1" ht="15">
      <c r="C265" s="19"/>
      <c r="E265" s="19"/>
      <c r="F265" s="19"/>
      <c r="G265" s="19"/>
      <c r="H265" s="19"/>
      <c r="I265" s="19"/>
      <c r="J265" s="19"/>
      <c r="CC265" s="19"/>
    </row>
    <row r="266" spans="3:81" s="3" customFormat="1" ht="15">
      <c r="C266" s="19"/>
      <c r="E266" s="19"/>
      <c r="F266" s="19"/>
      <c r="G266" s="19"/>
      <c r="H266" s="19"/>
      <c r="I266" s="19"/>
      <c r="J266" s="19"/>
      <c r="CC266" s="19"/>
    </row>
    <row r="267" spans="3:81" s="3" customFormat="1" ht="15">
      <c r="C267" s="19"/>
      <c r="E267" s="19"/>
      <c r="F267" s="19"/>
      <c r="G267" s="19"/>
      <c r="H267" s="19"/>
      <c r="I267" s="19"/>
      <c r="J267" s="19"/>
      <c r="CC267" s="19"/>
    </row>
    <row r="268" spans="3:81" s="3" customFormat="1" ht="15">
      <c r="C268" s="19"/>
      <c r="E268" s="19"/>
      <c r="F268" s="19"/>
      <c r="G268" s="19"/>
      <c r="H268" s="19"/>
      <c r="I268" s="19"/>
      <c r="J268" s="19"/>
      <c r="CC268" s="19"/>
    </row>
    <row r="269" spans="3:81" s="3" customFormat="1" ht="15">
      <c r="C269" s="19"/>
      <c r="E269" s="19"/>
      <c r="F269" s="19"/>
      <c r="G269" s="19"/>
      <c r="H269" s="19"/>
      <c r="I269" s="19"/>
      <c r="J269" s="19"/>
      <c r="CC269" s="19"/>
    </row>
    <row r="270" spans="3:81" s="3" customFormat="1" ht="15">
      <c r="C270" s="19"/>
      <c r="E270" s="19"/>
      <c r="F270" s="19"/>
      <c r="G270" s="19"/>
      <c r="H270" s="19"/>
      <c r="I270" s="19"/>
      <c r="J270" s="19"/>
      <c r="CC270" s="19"/>
    </row>
    <row r="271" spans="3:81" s="3" customFormat="1" ht="15">
      <c r="C271" s="19"/>
      <c r="E271" s="19"/>
      <c r="F271" s="19"/>
      <c r="G271" s="19"/>
      <c r="H271" s="19"/>
      <c r="I271" s="19"/>
      <c r="J271" s="19"/>
      <c r="CC271" s="19"/>
    </row>
    <row r="272" spans="3:81" s="3" customFormat="1" ht="15">
      <c r="C272" s="19"/>
      <c r="E272" s="19"/>
      <c r="F272" s="19"/>
      <c r="G272" s="19"/>
      <c r="H272" s="19"/>
      <c r="I272" s="19"/>
      <c r="J272" s="19"/>
      <c r="CC272" s="19"/>
    </row>
    <row r="273" spans="3:81" s="3" customFormat="1" ht="15">
      <c r="C273" s="19"/>
      <c r="E273" s="19"/>
      <c r="F273" s="19"/>
      <c r="G273" s="19"/>
      <c r="H273" s="19"/>
      <c r="I273" s="19"/>
      <c r="J273" s="19"/>
      <c r="CC273" s="19"/>
    </row>
    <row r="274" spans="3:81" s="3" customFormat="1" ht="15">
      <c r="C274" s="19"/>
      <c r="E274" s="19"/>
      <c r="F274" s="19"/>
      <c r="G274" s="19"/>
      <c r="H274" s="19"/>
      <c r="I274" s="19"/>
      <c r="J274" s="19"/>
      <c r="CC274" s="19"/>
    </row>
    <row r="275" spans="3:81" s="3" customFormat="1" ht="15">
      <c r="C275" s="19"/>
      <c r="E275" s="19"/>
      <c r="F275" s="19"/>
      <c r="G275" s="19"/>
      <c r="H275" s="19"/>
      <c r="I275" s="19"/>
      <c r="J275" s="19"/>
      <c r="CC275" s="19"/>
    </row>
    <row r="276" spans="3:81" s="3" customFormat="1" ht="15">
      <c r="C276" s="19"/>
      <c r="E276" s="19"/>
      <c r="F276" s="19"/>
      <c r="G276" s="19"/>
      <c r="H276" s="19"/>
      <c r="I276" s="19"/>
      <c r="J276" s="19"/>
      <c r="CC276" s="19"/>
    </row>
    <row r="277" spans="3:81" s="3" customFormat="1" ht="15">
      <c r="C277" s="19"/>
      <c r="E277" s="19"/>
      <c r="F277" s="19"/>
      <c r="G277" s="19"/>
      <c r="H277" s="19"/>
      <c r="I277" s="19"/>
      <c r="J277" s="19"/>
      <c r="CC277" s="19"/>
    </row>
    <row r="278" spans="3:81" s="3" customFormat="1" ht="15">
      <c r="C278" s="19"/>
      <c r="E278" s="19"/>
      <c r="F278" s="19"/>
      <c r="G278" s="19"/>
      <c r="H278" s="19"/>
      <c r="I278" s="19"/>
      <c r="J278" s="19"/>
      <c r="CC278" s="19"/>
    </row>
    <row r="279" spans="3:81" s="3" customFormat="1" ht="15">
      <c r="C279" s="19"/>
      <c r="E279" s="19"/>
      <c r="F279" s="19"/>
      <c r="G279" s="19"/>
      <c r="H279" s="19"/>
      <c r="I279" s="19"/>
      <c r="J279" s="19"/>
      <c r="CC279" s="19"/>
    </row>
    <row r="280" spans="3:81" s="3" customFormat="1" ht="15">
      <c r="C280" s="19"/>
      <c r="E280" s="19"/>
      <c r="F280" s="19"/>
      <c r="G280" s="19"/>
      <c r="H280" s="19"/>
      <c r="I280" s="19"/>
      <c r="J280" s="19"/>
      <c r="CC280" s="19"/>
    </row>
    <row r="281" spans="3:81" s="3" customFormat="1" ht="15">
      <c r="C281" s="19"/>
      <c r="E281" s="19"/>
      <c r="F281" s="19"/>
      <c r="G281" s="19"/>
      <c r="H281" s="19"/>
      <c r="I281" s="19"/>
      <c r="J281" s="19"/>
      <c r="CC281" s="19"/>
    </row>
    <row r="282" spans="3:81" s="3" customFormat="1" ht="15">
      <c r="C282" s="19"/>
      <c r="E282" s="19"/>
      <c r="F282" s="19"/>
      <c r="G282" s="19"/>
      <c r="H282" s="19"/>
      <c r="I282" s="19"/>
      <c r="J282" s="19"/>
      <c r="CC282" s="19"/>
    </row>
    <row r="283" spans="3:81" s="3" customFormat="1" ht="15">
      <c r="C283" s="19"/>
      <c r="E283" s="19"/>
      <c r="F283" s="19"/>
      <c r="G283" s="19"/>
      <c r="H283" s="19"/>
      <c r="I283" s="19"/>
      <c r="J283" s="19"/>
      <c r="CC283" s="19"/>
    </row>
    <row r="284" spans="3:81" s="3" customFormat="1" ht="15">
      <c r="C284" s="19"/>
      <c r="E284" s="19"/>
      <c r="F284" s="19"/>
      <c r="G284" s="19"/>
      <c r="H284" s="19"/>
      <c r="I284" s="19"/>
      <c r="J284" s="19"/>
      <c r="CC284" s="19"/>
    </row>
    <row r="285" spans="3:81" s="3" customFormat="1" ht="15">
      <c r="C285" s="19"/>
      <c r="E285" s="19"/>
      <c r="F285" s="19"/>
      <c r="G285" s="19"/>
      <c r="H285" s="19"/>
      <c r="I285" s="19"/>
      <c r="J285" s="19"/>
      <c r="CC285" s="19"/>
    </row>
    <row r="286" spans="3:81" s="3" customFormat="1" ht="15">
      <c r="C286" s="19"/>
      <c r="E286" s="19"/>
      <c r="F286" s="19"/>
      <c r="G286" s="19"/>
      <c r="H286" s="19"/>
      <c r="I286" s="19"/>
      <c r="J286" s="19"/>
      <c r="CC286" s="19"/>
    </row>
    <row r="287" spans="3:81" s="3" customFormat="1" ht="15">
      <c r="C287" s="19"/>
      <c r="E287" s="19"/>
      <c r="F287" s="19"/>
      <c r="G287" s="19"/>
      <c r="H287" s="19"/>
      <c r="I287" s="19"/>
      <c r="J287" s="19"/>
      <c r="CC287" s="19"/>
    </row>
    <row r="288" spans="3:81" s="3" customFormat="1" ht="15">
      <c r="C288" s="19"/>
      <c r="E288" s="19"/>
      <c r="F288" s="19"/>
      <c r="G288" s="19"/>
      <c r="H288" s="19"/>
      <c r="I288" s="19"/>
      <c r="J288" s="19"/>
      <c r="CC288" s="19"/>
    </row>
    <row r="289" spans="3:81" s="3" customFormat="1" ht="15">
      <c r="C289" s="19"/>
      <c r="E289" s="19"/>
      <c r="F289" s="19"/>
      <c r="G289" s="19"/>
      <c r="H289" s="19"/>
      <c r="I289" s="19"/>
      <c r="J289" s="19"/>
      <c r="CC289" s="19"/>
    </row>
    <row r="290" spans="3:81" s="3" customFormat="1" ht="15">
      <c r="C290" s="19"/>
      <c r="E290" s="19"/>
      <c r="F290" s="19"/>
      <c r="G290" s="19"/>
      <c r="H290" s="19"/>
      <c r="I290" s="19"/>
      <c r="J290" s="19"/>
      <c r="CC290" s="19"/>
    </row>
    <row r="291" spans="3:81" s="3" customFormat="1" ht="15">
      <c r="C291" s="19"/>
      <c r="E291" s="19"/>
      <c r="F291" s="19"/>
      <c r="G291" s="19"/>
      <c r="H291" s="19"/>
      <c r="I291" s="19"/>
      <c r="J291" s="19"/>
      <c r="CC291" s="19"/>
    </row>
    <row r="292" spans="3:81" s="3" customFormat="1" ht="15">
      <c r="C292" s="19"/>
      <c r="E292" s="19"/>
      <c r="F292" s="19"/>
      <c r="G292" s="19"/>
      <c r="H292" s="19"/>
      <c r="I292" s="19"/>
      <c r="J292" s="19"/>
      <c r="CC292" s="19"/>
    </row>
    <row r="293" spans="3:81" s="3" customFormat="1" ht="15">
      <c r="C293" s="19"/>
      <c r="E293" s="19"/>
      <c r="F293" s="19"/>
      <c r="G293" s="19"/>
      <c r="H293" s="19"/>
      <c r="I293" s="19"/>
      <c r="J293" s="19"/>
      <c r="CC293" s="19"/>
    </row>
    <row r="294" spans="3:81" s="3" customFormat="1" ht="15">
      <c r="C294" s="19"/>
      <c r="E294" s="19"/>
      <c r="F294" s="19"/>
      <c r="G294" s="19"/>
      <c r="H294" s="19"/>
      <c r="I294" s="19"/>
      <c r="J294" s="19"/>
      <c r="CC294" s="19"/>
    </row>
    <row r="295" spans="3:81" s="3" customFormat="1" ht="15">
      <c r="C295" s="19"/>
      <c r="E295" s="19"/>
      <c r="F295" s="19"/>
      <c r="G295" s="19"/>
      <c r="H295" s="19"/>
      <c r="I295" s="19"/>
      <c r="J295" s="19"/>
      <c r="CC295" s="19"/>
    </row>
    <row r="296" spans="3:81" s="3" customFormat="1" ht="15">
      <c r="C296" s="19"/>
      <c r="E296" s="19"/>
      <c r="F296" s="19"/>
      <c r="G296" s="19"/>
      <c r="H296" s="19"/>
      <c r="I296" s="19"/>
      <c r="J296" s="19"/>
      <c r="CC296" s="19"/>
    </row>
    <row r="297" spans="3:81" s="3" customFormat="1" ht="15">
      <c r="C297" s="19"/>
      <c r="E297" s="19"/>
      <c r="F297" s="19"/>
      <c r="G297" s="19"/>
      <c r="H297" s="19"/>
      <c r="I297" s="19"/>
      <c r="J297" s="19"/>
      <c r="CC297" s="19"/>
    </row>
    <row r="298" spans="3:81" s="3" customFormat="1" ht="15">
      <c r="C298" s="19"/>
      <c r="E298" s="19"/>
      <c r="F298" s="19"/>
      <c r="G298" s="19"/>
      <c r="H298" s="19"/>
      <c r="I298" s="19"/>
      <c r="J298" s="19"/>
      <c r="CC298" s="19"/>
    </row>
    <row r="299" spans="3:81" s="3" customFormat="1" ht="15">
      <c r="C299" s="19"/>
      <c r="E299" s="19"/>
      <c r="F299" s="19"/>
      <c r="G299" s="19"/>
      <c r="H299" s="19"/>
      <c r="I299" s="19"/>
      <c r="J299" s="19"/>
      <c r="CC299" s="19"/>
    </row>
    <row r="300" spans="3:81" s="3" customFormat="1" ht="15">
      <c r="C300" s="19"/>
      <c r="E300" s="19"/>
      <c r="F300" s="19"/>
      <c r="G300" s="19"/>
      <c r="H300" s="19"/>
      <c r="I300" s="19"/>
      <c r="J300" s="19"/>
      <c r="CC300" s="19"/>
    </row>
    <row r="301" spans="3:81" s="3" customFormat="1" ht="15">
      <c r="C301" s="19"/>
      <c r="E301" s="19"/>
      <c r="F301" s="19"/>
      <c r="G301" s="19"/>
      <c r="H301" s="19"/>
      <c r="I301" s="19"/>
      <c r="J301" s="19"/>
      <c r="CC301" s="19"/>
    </row>
    <row r="302" spans="3:81" s="3" customFormat="1" ht="15">
      <c r="C302" s="19"/>
      <c r="E302" s="19"/>
      <c r="F302" s="19"/>
      <c r="G302" s="19"/>
      <c r="H302" s="19"/>
      <c r="I302" s="19"/>
      <c r="J302" s="19"/>
      <c r="CC302" s="19"/>
    </row>
    <row r="303" spans="3:81" s="3" customFormat="1" ht="15">
      <c r="C303" s="19"/>
      <c r="E303" s="19"/>
      <c r="F303" s="19"/>
      <c r="G303" s="19"/>
      <c r="H303" s="19"/>
      <c r="I303" s="19"/>
      <c r="J303" s="19"/>
      <c r="CC303" s="19"/>
    </row>
    <row r="304" spans="3:81" s="3" customFormat="1" ht="15">
      <c r="C304" s="19"/>
      <c r="E304" s="19"/>
      <c r="F304" s="19"/>
      <c r="G304" s="19"/>
      <c r="H304" s="19"/>
      <c r="I304" s="19"/>
      <c r="J304" s="19"/>
      <c r="CC304" s="19"/>
    </row>
    <row r="305" spans="3:81" s="3" customFormat="1" ht="15">
      <c r="C305" s="19"/>
      <c r="E305" s="19"/>
      <c r="F305" s="19"/>
      <c r="G305" s="19"/>
      <c r="H305" s="19"/>
      <c r="I305" s="19"/>
      <c r="J305" s="19"/>
      <c r="CC305" s="19"/>
    </row>
    <row r="306" spans="3:81" s="3" customFormat="1" ht="15">
      <c r="C306" s="19"/>
      <c r="E306" s="19"/>
      <c r="F306" s="19"/>
      <c r="G306" s="19"/>
      <c r="H306" s="19"/>
      <c r="I306" s="19"/>
      <c r="J306" s="19"/>
      <c r="CC306" s="19"/>
    </row>
    <row r="307" spans="3:81" s="3" customFormat="1" ht="15">
      <c r="C307" s="19"/>
      <c r="E307" s="19"/>
      <c r="F307" s="19"/>
      <c r="G307" s="19"/>
      <c r="H307" s="19"/>
      <c r="I307" s="19"/>
      <c r="J307" s="19"/>
      <c r="CC307" s="19"/>
    </row>
    <row r="308" spans="3:81" s="3" customFormat="1" ht="15">
      <c r="C308" s="19"/>
      <c r="E308" s="19"/>
      <c r="F308" s="19"/>
      <c r="G308" s="19"/>
      <c r="H308" s="19"/>
      <c r="I308" s="19"/>
      <c r="J308" s="19"/>
      <c r="CC308" s="19"/>
    </row>
    <row r="309" spans="3:81" s="3" customFormat="1" ht="15">
      <c r="C309" s="19"/>
      <c r="E309" s="19"/>
      <c r="F309" s="19"/>
      <c r="G309" s="19"/>
      <c r="H309" s="19"/>
      <c r="I309" s="19"/>
      <c r="J309" s="19"/>
      <c r="CC309" s="19"/>
    </row>
    <row r="310" spans="3:81" s="3" customFormat="1" ht="15">
      <c r="C310" s="19"/>
      <c r="E310" s="19"/>
      <c r="F310" s="19"/>
      <c r="G310" s="19"/>
      <c r="H310" s="19"/>
      <c r="I310" s="19"/>
      <c r="J310" s="19"/>
      <c r="CC310" s="19"/>
    </row>
    <row r="311" spans="3:81" s="3" customFormat="1" ht="15">
      <c r="C311" s="19"/>
      <c r="E311" s="19"/>
      <c r="F311" s="19"/>
      <c r="G311" s="19"/>
      <c r="H311" s="19"/>
      <c r="I311" s="19"/>
      <c r="J311" s="19"/>
      <c r="CC311" s="19"/>
    </row>
    <row r="312" spans="3:81" s="3" customFormat="1" ht="15">
      <c r="C312" s="19"/>
      <c r="E312" s="19"/>
      <c r="F312" s="19"/>
      <c r="G312" s="19"/>
      <c r="H312" s="19"/>
      <c r="I312" s="19"/>
      <c r="J312" s="19"/>
      <c r="CC312" s="19"/>
    </row>
    <row r="313" spans="3:81" s="3" customFormat="1" ht="15">
      <c r="C313" s="19"/>
      <c r="E313" s="19"/>
      <c r="F313" s="19"/>
      <c r="G313" s="19"/>
      <c r="H313" s="19"/>
      <c r="I313" s="19"/>
      <c r="J313" s="19"/>
      <c r="CC313" s="19"/>
    </row>
    <row r="314" spans="3:81" s="3" customFormat="1" ht="15">
      <c r="C314" s="19"/>
      <c r="E314" s="19"/>
      <c r="F314" s="19"/>
      <c r="G314" s="19"/>
      <c r="H314" s="19"/>
      <c r="I314" s="19"/>
      <c r="J314" s="19"/>
      <c r="CC314" s="19"/>
    </row>
    <row r="315" spans="3:81" s="3" customFormat="1" ht="15">
      <c r="C315" s="19"/>
      <c r="E315" s="19"/>
      <c r="F315" s="19"/>
      <c r="G315" s="19"/>
      <c r="H315" s="19"/>
      <c r="I315" s="19"/>
      <c r="J315" s="19"/>
      <c r="CC315" s="19"/>
    </row>
    <row r="316" spans="3:81" s="3" customFormat="1" ht="15">
      <c r="C316" s="19"/>
      <c r="E316" s="19"/>
      <c r="F316" s="19"/>
      <c r="G316" s="19"/>
      <c r="H316" s="19"/>
      <c r="I316" s="19"/>
      <c r="J316" s="19"/>
      <c r="CC316" s="19"/>
    </row>
    <row r="317" spans="3:81" s="3" customFormat="1" ht="15">
      <c r="C317" s="19"/>
      <c r="E317" s="19"/>
      <c r="F317" s="19"/>
      <c r="G317" s="19"/>
      <c r="H317" s="19"/>
      <c r="I317" s="19"/>
      <c r="J317" s="19"/>
      <c r="CC317" s="19"/>
    </row>
    <row r="318" spans="3:81" s="3" customFormat="1" ht="15">
      <c r="C318" s="19"/>
      <c r="E318" s="19"/>
      <c r="F318" s="19"/>
      <c r="G318" s="19"/>
      <c r="H318" s="19"/>
      <c r="I318" s="19"/>
      <c r="J318" s="19"/>
      <c r="CC318" s="19"/>
    </row>
    <row r="319" spans="3:81" s="3" customFormat="1" ht="15">
      <c r="C319" s="19"/>
      <c r="E319" s="19"/>
      <c r="F319" s="19"/>
      <c r="G319" s="19"/>
      <c r="H319" s="19"/>
      <c r="I319" s="19"/>
      <c r="J319" s="19"/>
      <c r="CC319" s="19"/>
    </row>
    <row r="320" spans="3:81" s="3" customFormat="1" ht="15">
      <c r="C320" s="19"/>
      <c r="E320" s="19"/>
      <c r="F320" s="19"/>
      <c r="G320" s="19"/>
      <c r="H320" s="19"/>
      <c r="I320" s="19"/>
      <c r="J320" s="19"/>
      <c r="CC320" s="19"/>
    </row>
    <row r="321" spans="3:81" s="3" customFormat="1" ht="15">
      <c r="C321" s="19"/>
      <c r="E321" s="19"/>
      <c r="F321" s="19"/>
      <c r="G321" s="19"/>
      <c r="H321" s="19"/>
      <c r="I321" s="19"/>
      <c r="J321" s="19"/>
      <c r="CC321" s="19"/>
    </row>
    <row r="322" spans="3:81" s="3" customFormat="1" ht="15">
      <c r="C322" s="19"/>
      <c r="E322" s="19"/>
      <c r="F322" s="19"/>
      <c r="G322" s="19"/>
      <c r="H322" s="19"/>
      <c r="I322" s="19"/>
      <c r="J322" s="19"/>
      <c r="CC322" s="19"/>
    </row>
    <row r="323" spans="3:81" s="3" customFormat="1" ht="15">
      <c r="C323" s="19"/>
      <c r="E323" s="19"/>
      <c r="F323" s="19"/>
      <c r="G323" s="19"/>
      <c r="H323" s="19"/>
      <c r="I323" s="19"/>
      <c r="J323" s="19"/>
      <c r="CC323" s="19"/>
    </row>
    <row r="324" spans="3:81" s="3" customFormat="1" ht="15">
      <c r="C324" s="19"/>
      <c r="E324" s="19"/>
      <c r="F324" s="19"/>
      <c r="G324" s="19"/>
      <c r="H324" s="19"/>
      <c r="I324" s="19"/>
      <c r="J324" s="19"/>
      <c r="CC324" s="19"/>
    </row>
    <row r="325" spans="3:81" s="3" customFormat="1" ht="15">
      <c r="C325" s="19"/>
      <c r="E325" s="19"/>
      <c r="F325" s="19"/>
      <c r="G325" s="19"/>
      <c r="H325" s="19"/>
      <c r="I325" s="19"/>
      <c r="J325" s="19"/>
      <c r="CC325" s="19"/>
    </row>
    <row r="326" spans="3:81" s="3" customFormat="1" ht="15">
      <c r="C326" s="19"/>
      <c r="E326" s="19"/>
      <c r="F326" s="19"/>
      <c r="G326" s="19"/>
      <c r="H326" s="19"/>
      <c r="I326" s="19"/>
      <c r="J326" s="19"/>
      <c r="CC326" s="19"/>
    </row>
    <row r="327" spans="3:81">
      <c r="C327" s="6"/>
      <c r="E327" s="6"/>
      <c r="F327" s="6"/>
      <c r="G327" s="6"/>
      <c r="H327" s="6"/>
      <c r="I327" s="6"/>
      <c r="J327" s="6"/>
    </row>
    <row r="328" spans="3:81">
      <c r="C328" s="6"/>
      <c r="E328" s="6"/>
      <c r="F328" s="6"/>
      <c r="G328" s="6"/>
      <c r="H328" s="6"/>
      <c r="I328" s="6"/>
      <c r="J328" s="6"/>
    </row>
    <row r="329" spans="3:81">
      <c r="C329" s="6"/>
      <c r="E329" s="6"/>
      <c r="F329" s="6"/>
      <c r="G329" s="6"/>
      <c r="H329" s="6"/>
      <c r="I329" s="6"/>
      <c r="J329" s="6"/>
    </row>
    <row r="330" spans="3:81">
      <c r="C330" s="6"/>
      <c r="E330" s="6"/>
      <c r="F330" s="6"/>
      <c r="G330" s="6"/>
      <c r="H330" s="6"/>
      <c r="I330" s="6"/>
      <c r="J330" s="6"/>
    </row>
    <row r="331" spans="3:81">
      <c r="C331" s="6"/>
      <c r="E331" s="6"/>
      <c r="F331" s="6"/>
      <c r="G331" s="6"/>
      <c r="H331" s="6"/>
      <c r="I331" s="6"/>
      <c r="J331" s="6"/>
    </row>
    <row r="332" spans="3:81">
      <c r="C332" s="6"/>
      <c r="E332" s="6"/>
      <c r="F332" s="6"/>
      <c r="G332" s="6"/>
      <c r="H332" s="6"/>
      <c r="I332" s="6"/>
      <c r="J332" s="6"/>
    </row>
    <row r="333" spans="3:81">
      <c r="C333" s="6"/>
      <c r="E333" s="6"/>
      <c r="F333" s="6"/>
      <c r="G333" s="6"/>
      <c r="H333" s="6"/>
      <c r="I333" s="6"/>
      <c r="J333" s="6"/>
    </row>
    <row r="334" spans="3:81">
      <c r="C334" s="6"/>
      <c r="E334" s="6"/>
      <c r="F334" s="6"/>
      <c r="G334" s="6"/>
      <c r="H334" s="6"/>
      <c r="I334" s="6"/>
      <c r="J334" s="6"/>
    </row>
    <row r="335" spans="3:81">
      <c r="C335" s="6"/>
      <c r="E335" s="6"/>
      <c r="F335" s="6"/>
      <c r="G335" s="6"/>
      <c r="H335" s="6"/>
      <c r="I335" s="6"/>
      <c r="J335" s="6"/>
    </row>
    <row r="336" spans="3:81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  <row r="1839" spans="3:10">
      <c r="C1839" s="6"/>
      <c r="E1839" s="6"/>
      <c r="F1839" s="6"/>
      <c r="G1839" s="6"/>
      <c r="H1839" s="6"/>
      <c r="I1839" s="6"/>
      <c r="J1839" s="6"/>
    </row>
  </sheetData>
  <mergeCells count="31">
    <mergeCell ref="E13:F13"/>
    <mergeCell ref="G13:H13"/>
    <mergeCell ref="E14:F14"/>
    <mergeCell ref="G14:H14"/>
    <mergeCell ref="E18:F18"/>
    <mergeCell ref="G18:H18"/>
    <mergeCell ref="E15:F15"/>
    <mergeCell ref="G15:H15"/>
    <mergeCell ref="E16:F16"/>
    <mergeCell ref="G16:H16"/>
    <mergeCell ref="E17:F17"/>
    <mergeCell ref="G17:H17"/>
    <mergeCell ref="X8:AA8"/>
    <mergeCell ref="AB8:AJ8"/>
    <mergeCell ref="CC8:CC9"/>
    <mergeCell ref="C10:AJ10"/>
    <mergeCell ref="E12:F12"/>
    <mergeCell ref="G12:H12"/>
    <mergeCell ref="E11:F11"/>
    <mergeCell ref="G11:H11"/>
    <mergeCell ref="A2:J2"/>
    <mergeCell ref="A3:B3"/>
    <mergeCell ref="A5:B5"/>
    <mergeCell ref="A8:A9"/>
    <mergeCell ref="B8:B9"/>
    <mergeCell ref="C8:C9"/>
    <mergeCell ref="D8:D9"/>
    <mergeCell ref="E8:F9"/>
    <mergeCell ref="G8:H9"/>
    <mergeCell ref="I8:I9"/>
    <mergeCell ref="J8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848"/>
  <sheetViews>
    <sheetView workbookViewId="0">
      <selection activeCell="C8" sqref="C8:C9"/>
    </sheetView>
  </sheetViews>
  <sheetFormatPr defaultRowHeight="15.75"/>
  <cols>
    <col min="1" max="1" width="6.5703125" style="1" customWidth="1"/>
    <col min="2" max="2" width="46.1406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1.7109375" style="1" customWidth="1"/>
    <col min="10" max="10" width="11.57031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79" width="0" style="1" hidden="1" customWidth="1"/>
    <col min="80" max="80" width="1.140625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ht="20.25" customHeight="1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CC2" s="1"/>
    </row>
    <row r="3" spans="1:81" s="4" customFormat="1" ht="20.25">
      <c r="A3" s="89" t="s">
        <v>92</v>
      </c>
      <c r="B3" s="89"/>
      <c r="C3" s="89"/>
      <c r="D3" s="89"/>
      <c r="E3" s="89"/>
      <c r="F3" s="5"/>
      <c r="G3" s="5"/>
      <c r="H3" s="5"/>
      <c r="I3" s="5"/>
      <c r="J3" s="5"/>
    </row>
    <row r="4" spans="1:81" ht="20.25" hidden="1">
      <c r="A4" s="33"/>
      <c r="B4" s="33"/>
      <c r="C4" s="33"/>
      <c r="D4" s="33"/>
      <c r="E4" s="33"/>
      <c r="CC4" s="1"/>
    </row>
    <row r="5" spans="1:81" ht="20.25">
      <c r="A5" s="90" t="s">
        <v>141</v>
      </c>
      <c r="B5" s="90"/>
      <c r="C5" s="90"/>
      <c r="D5" s="90"/>
      <c r="E5" s="90"/>
      <c r="F5" s="2"/>
      <c r="G5" s="2"/>
      <c r="H5" s="2"/>
      <c r="I5" s="2"/>
      <c r="J5" s="2"/>
      <c r="CC5" s="1"/>
    </row>
    <row r="6" spans="1:81" ht="7.5" customHeight="1">
      <c r="CC6" s="1"/>
    </row>
    <row r="7" spans="1:81" hidden="1">
      <c r="CC7" s="1"/>
    </row>
    <row r="8" spans="1:81" s="3" customFormat="1" ht="14.25" customHeight="1">
      <c r="A8" s="73" t="s">
        <v>70</v>
      </c>
      <c r="B8" s="69" t="s">
        <v>0</v>
      </c>
      <c r="C8" s="69" t="s">
        <v>165</v>
      </c>
      <c r="D8" s="76" t="s">
        <v>90</v>
      </c>
      <c r="E8" s="71" t="s">
        <v>1</v>
      </c>
      <c r="F8" s="73"/>
      <c r="G8" s="71" t="s">
        <v>5</v>
      </c>
      <c r="H8" s="73"/>
      <c r="I8" s="69" t="s">
        <v>4</v>
      </c>
      <c r="J8" s="71" t="s">
        <v>2</v>
      </c>
      <c r="K8" s="3" t="s">
        <v>6</v>
      </c>
      <c r="L8" s="3" t="s">
        <v>7</v>
      </c>
      <c r="M8" s="3" t="s">
        <v>68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86" t="s">
        <v>69</v>
      </c>
      <c r="Y8" s="86"/>
      <c r="Z8" s="86"/>
      <c r="AA8" s="86"/>
      <c r="AB8" s="68" t="s">
        <v>71</v>
      </c>
      <c r="AC8" s="68"/>
      <c r="AD8" s="68"/>
      <c r="AE8" s="68"/>
      <c r="AF8" s="68"/>
      <c r="AG8" s="68"/>
      <c r="AH8" s="68"/>
      <c r="AI8" s="68"/>
      <c r="AJ8" s="68"/>
      <c r="AK8" s="3" t="s">
        <v>25</v>
      </c>
      <c r="AL8" s="3" t="s">
        <v>26</v>
      </c>
      <c r="AM8" s="3" t="s">
        <v>27</v>
      </c>
      <c r="AN8" s="3" t="s">
        <v>28</v>
      </c>
      <c r="AO8" s="3" t="s">
        <v>29</v>
      </c>
      <c r="AP8" s="3" t="s">
        <v>30</v>
      </c>
      <c r="AQ8" s="3" t="s">
        <v>31</v>
      </c>
      <c r="AR8" s="3" t="s">
        <v>32</v>
      </c>
      <c r="AS8" s="3" t="s">
        <v>33</v>
      </c>
      <c r="AT8" s="3" t="s">
        <v>34</v>
      </c>
      <c r="AU8" s="3" t="s">
        <v>35</v>
      </c>
      <c r="AV8" s="3" t="s">
        <v>36</v>
      </c>
      <c r="AW8" s="3" t="s">
        <v>37</v>
      </c>
      <c r="AX8" s="3" t="s">
        <v>38</v>
      </c>
      <c r="AY8" s="3" t="s">
        <v>39</v>
      </c>
      <c r="AZ8" s="3" t="s">
        <v>40</v>
      </c>
      <c r="BA8" s="3" t="s">
        <v>41</v>
      </c>
      <c r="BB8" s="3" t="s">
        <v>42</v>
      </c>
      <c r="BC8" s="3" t="s">
        <v>43</v>
      </c>
      <c r="BD8" s="3" t="s">
        <v>44</v>
      </c>
      <c r="BE8" s="3" t="s">
        <v>45</v>
      </c>
      <c r="BF8" s="3" t="s">
        <v>46</v>
      </c>
      <c r="BG8" s="3" t="s">
        <v>47</v>
      </c>
      <c r="BH8" s="3" t="s">
        <v>48</v>
      </c>
      <c r="BI8" s="3" t="s">
        <v>49</v>
      </c>
      <c r="BJ8" s="3" t="s">
        <v>50</v>
      </c>
      <c r="BK8" s="3" t="s">
        <v>51</v>
      </c>
      <c r="BL8" s="3" t="s">
        <v>52</v>
      </c>
      <c r="BM8" s="3" t="s">
        <v>53</v>
      </c>
      <c r="BN8" s="3" t="s">
        <v>54</v>
      </c>
      <c r="BO8" s="3" t="s">
        <v>55</v>
      </c>
      <c r="BP8" s="3" t="s">
        <v>56</v>
      </c>
      <c r="BQ8" s="3" t="s">
        <v>57</v>
      </c>
      <c r="BR8" s="3" t="s">
        <v>58</v>
      </c>
      <c r="BS8" s="3" t="s">
        <v>59</v>
      </c>
      <c r="BT8" s="3" t="s">
        <v>60</v>
      </c>
      <c r="BU8" s="3" t="s">
        <v>61</v>
      </c>
      <c r="BV8" s="3" t="s">
        <v>62</v>
      </c>
      <c r="BW8" s="3" t="s">
        <v>63</v>
      </c>
      <c r="BX8" s="3" t="s">
        <v>64</v>
      </c>
      <c r="BY8" s="3" t="s">
        <v>65</v>
      </c>
      <c r="BZ8" s="3" t="s">
        <v>66</v>
      </c>
      <c r="CA8" s="3" t="s">
        <v>67</v>
      </c>
      <c r="CB8" s="8"/>
      <c r="CC8" s="67"/>
    </row>
    <row r="9" spans="1:81" s="3" customFormat="1" ht="15.75" customHeight="1">
      <c r="A9" s="74"/>
      <c r="B9" s="69"/>
      <c r="C9" s="70"/>
      <c r="D9" s="77"/>
      <c r="E9" s="72"/>
      <c r="F9" s="78"/>
      <c r="G9" s="72"/>
      <c r="H9" s="78"/>
      <c r="I9" s="70"/>
      <c r="J9" s="72"/>
      <c r="X9" s="23" t="s">
        <v>18</v>
      </c>
      <c r="Y9" s="23" t="s">
        <v>19</v>
      </c>
      <c r="Z9" s="23" t="s">
        <v>20</v>
      </c>
      <c r="AA9" s="23" t="s">
        <v>21</v>
      </c>
      <c r="AB9" s="23" t="s">
        <v>72</v>
      </c>
      <c r="AC9" s="23" t="s">
        <v>22</v>
      </c>
      <c r="AD9" s="23" t="s">
        <v>73</v>
      </c>
      <c r="AE9" s="23" t="s">
        <v>74</v>
      </c>
      <c r="AF9" s="23" t="s">
        <v>75</v>
      </c>
      <c r="AG9" s="23" t="s">
        <v>23</v>
      </c>
      <c r="AH9" s="23" t="s">
        <v>24</v>
      </c>
      <c r="AI9" s="23" t="s">
        <v>94</v>
      </c>
      <c r="AJ9" s="23" t="s">
        <v>76</v>
      </c>
      <c r="CB9" s="8"/>
      <c r="CC9" s="67"/>
    </row>
    <row r="10" spans="1:81" s="3" customFormat="1">
      <c r="A10" s="1"/>
      <c r="B10" s="22" t="s">
        <v>77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CC10" s="19"/>
    </row>
    <row r="11" spans="1:81" s="3" customFormat="1">
      <c r="A11" s="25" t="str">
        <f>"2/6"</f>
        <v>2/6</v>
      </c>
      <c r="B11" s="11" t="s">
        <v>95</v>
      </c>
      <c r="C11" s="34">
        <v>250</v>
      </c>
      <c r="D11" s="3">
        <v>0</v>
      </c>
      <c r="E11" s="87">
        <v>24.4</v>
      </c>
      <c r="F11" s="87"/>
      <c r="G11" s="87">
        <v>32.880000000000003</v>
      </c>
      <c r="H11" s="87"/>
      <c r="I11" s="35">
        <v>4.3499999999999996</v>
      </c>
      <c r="J11" s="35">
        <v>410.23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>
        <v>172.38</v>
      </c>
      <c r="Y11" s="37">
        <v>28.25</v>
      </c>
      <c r="Z11" s="37">
        <v>372.95</v>
      </c>
      <c r="AA11" s="37">
        <v>4.2</v>
      </c>
      <c r="AB11" s="37">
        <v>0</v>
      </c>
      <c r="AC11" s="37"/>
      <c r="AD11" s="37">
        <v>0</v>
      </c>
      <c r="AE11" s="37">
        <v>0</v>
      </c>
      <c r="AF11" s="37">
        <v>0.13</v>
      </c>
      <c r="AG11" s="37"/>
      <c r="AH11" s="37"/>
      <c r="AI11" s="37"/>
      <c r="AJ11" s="37">
        <v>0.35</v>
      </c>
      <c r="AK11" s="3">
        <v>0</v>
      </c>
      <c r="AL11" s="3">
        <v>0</v>
      </c>
      <c r="AM11" s="3">
        <v>0</v>
      </c>
      <c r="AN11" s="3">
        <v>1097.9100000000001</v>
      </c>
      <c r="AO11" s="3">
        <v>762.14</v>
      </c>
      <c r="AP11" s="3">
        <v>422.92</v>
      </c>
      <c r="AQ11" s="3">
        <v>556.97</v>
      </c>
      <c r="AR11" s="3">
        <v>180.99</v>
      </c>
      <c r="AS11" s="3">
        <v>719.61</v>
      </c>
      <c r="AT11" s="3">
        <v>694.45</v>
      </c>
      <c r="AU11" s="3">
        <v>1124.1199999999999</v>
      </c>
      <c r="AV11" s="3">
        <v>1379.02</v>
      </c>
      <c r="AW11" s="3">
        <v>366.79</v>
      </c>
      <c r="AX11" s="3">
        <v>572.91999999999996</v>
      </c>
      <c r="AY11" s="3">
        <v>2333.46</v>
      </c>
      <c r="AZ11" s="3">
        <v>10.87</v>
      </c>
      <c r="BA11" s="3">
        <v>520.70000000000005</v>
      </c>
      <c r="BB11" s="3">
        <v>854.32</v>
      </c>
      <c r="BC11" s="3">
        <v>481</v>
      </c>
      <c r="BD11" s="3">
        <v>263.39</v>
      </c>
      <c r="BE11" s="3">
        <v>0.43</v>
      </c>
      <c r="BF11" s="3">
        <v>0.46</v>
      </c>
      <c r="BG11" s="3">
        <v>0.34</v>
      </c>
      <c r="BH11" s="3">
        <v>0.82</v>
      </c>
      <c r="BI11" s="3">
        <v>0.12</v>
      </c>
      <c r="BJ11" s="3">
        <v>0.64</v>
      </c>
      <c r="BK11" s="3">
        <v>0.13</v>
      </c>
      <c r="BL11" s="3">
        <v>2.4</v>
      </c>
      <c r="BM11" s="3">
        <v>7.0000000000000007E-2</v>
      </c>
      <c r="BN11" s="3">
        <v>0.74</v>
      </c>
      <c r="BO11" s="3">
        <v>0.22</v>
      </c>
      <c r="BP11" s="3">
        <v>0.2</v>
      </c>
      <c r="BQ11" s="3">
        <v>0</v>
      </c>
      <c r="BR11" s="3">
        <v>0.46</v>
      </c>
      <c r="BS11" s="3">
        <v>0.28000000000000003</v>
      </c>
      <c r="BT11" s="3">
        <v>10.06</v>
      </c>
      <c r="BU11" s="3">
        <v>0</v>
      </c>
      <c r="BV11" s="3">
        <v>0</v>
      </c>
      <c r="BW11" s="3">
        <v>3.88</v>
      </c>
      <c r="BX11" s="3">
        <v>0.09</v>
      </c>
      <c r="BY11" s="3">
        <v>0.02</v>
      </c>
      <c r="BZ11" s="3">
        <v>0</v>
      </c>
      <c r="CA11" s="3">
        <v>0</v>
      </c>
      <c r="CB11" s="3">
        <v>0</v>
      </c>
      <c r="CC11" s="19"/>
    </row>
    <row r="12" spans="1:81" s="3" customFormat="1">
      <c r="A12" s="25" t="str">
        <f>"271"</f>
        <v>271</v>
      </c>
      <c r="B12" s="11" t="s">
        <v>93</v>
      </c>
      <c r="C12" s="24" t="str">
        <f>"200"</f>
        <v>200</v>
      </c>
      <c r="D12" s="3">
        <v>0</v>
      </c>
      <c r="E12" s="82">
        <v>0.04</v>
      </c>
      <c r="F12" s="82"/>
      <c r="G12" s="82">
        <v>0.01</v>
      </c>
      <c r="H12" s="82"/>
      <c r="I12" s="21">
        <v>9.09</v>
      </c>
      <c r="J12" s="21">
        <v>34.770000000000003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0">
        <v>65.41</v>
      </c>
      <c r="Y12" s="20">
        <v>45.27</v>
      </c>
      <c r="Z12" s="20">
        <v>52.48</v>
      </c>
      <c r="AA12" s="20">
        <v>0.9</v>
      </c>
      <c r="AB12" s="20">
        <v>0</v>
      </c>
      <c r="AC12" s="20"/>
      <c r="AD12" s="20">
        <v>0</v>
      </c>
      <c r="AE12" s="20">
        <v>0</v>
      </c>
      <c r="AF12" s="20">
        <v>0.04</v>
      </c>
      <c r="AG12" s="20"/>
      <c r="AH12" s="20"/>
      <c r="AI12" s="20"/>
      <c r="AJ12" s="20">
        <v>12</v>
      </c>
      <c r="AK12" s="3">
        <v>0</v>
      </c>
      <c r="AL12" s="3">
        <v>0</v>
      </c>
      <c r="AM12" s="3">
        <v>0</v>
      </c>
      <c r="AN12" s="3">
        <v>30.43</v>
      </c>
      <c r="AO12" s="3">
        <v>34.630000000000003</v>
      </c>
      <c r="AP12" s="3">
        <v>22.51</v>
      </c>
      <c r="AQ12" s="3">
        <v>101.29</v>
      </c>
      <c r="AR12" s="3">
        <v>5.44</v>
      </c>
      <c r="AS12" s="3">
        <v>29.68</v>
      </c>
      <c r="AT12" s="3">
        <v>51.11</v>
      </c>
      <c r="AU12" s="3">
        <v>158.93</v>
      </c>
      <c r="AV12" s="3">
        <v>143.85</v>
      </c>
      <c r="AW12" s="3">
        <v>21.23</v>
      </c>
      <c r="AX12" s="3">
        <v>13.85</v>
      </c>
      <c r="AY12" s="3">
        <v>195.42</v>
      </c>
      <c r="AZ12" s="3">
        <v>6.15</v>
      </c>
      <c r="BA12" s="3">
        <v>191.65</v>
      </c>
      <c r="BB12" s="3">
        <v>135.01</v>
      </c>
      <c r="BC12" s="3">
        <v>23.11</v>
      </c>
      <c r="BD12" s="3">
        <v>30.14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0.08</v>
      </c>
      <c r="BM12" s="3">
        <v>0</v>
      </c>
      <c r="BN12" s="3">
        <v>0.01</v>
      </c>
      <c r="BO12" s="3">
        <v>0</v>
      </c>
      <c r="BP12" s="3">
        <v>0</v>
      </c>
      <c r="BQ12" s="3">
        <v>0</v>
      </c>
      <c r="BR12" s="3">
        <v>0</v>
      </c>
      <c r="BS12" s="3">
        <v>0.01</v>
      </c>
      <c r="BT12" s="3">
        <v>0.06</v>
      </c>
      <c r="BU12" s="3">
        <v>0</v>
      </c>
      <c r="BV12" s="3">
        <v>0</v>
      </c>
      <c r="BW12" s="3">
        <v>0.11</v>
      </c>
      <c r="BX12" s="3">
        <v>0.1</v>
      </c>
      <c r="BY12" s="3">
        <v>0</v>
      </c>
      <c r="BZ12" s="3">
        <v>0</v>
      </c>
      <c r="CA12" s="3">
        <v>0</v>
      </c>
      <c r="CB12" s="3">
        <v>0</v>
      </c>
      <c r="CC12" s="19"/>
    </row>
    <row r="13" spans="1:81" s="3" customFormat="1">
      <c r="A13" s="38">
        <v>0.61538461538461542</v>
      </c>
      <c r="B13" s="11" t="s">
        <v>79</v>
      </c>
      <c r="C13" s="17">
        <v>36</v>
      </c>
      <c r="E13" s="82">
        <v>2.38</v>
      </c>
      <c r="F13" s="82"/>
      <c r="G13" s="82">
        <v>0.23</v>
      </c>
      <c r="H13" s="82"/>
      <c r="I13" s="21">
        <v>16.82</v>
      </c>
      <c r="J13" s="21">
        <v>80.78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0">
        <v>5.39</v>
      </c>
      <c r="Y13" s="20">
        <v>7.96</v>
      </c>
      <c r="Z13" s="20">
        <v>20.98</v>
      </c>
      <c r="AA13" s="20">
        <v>0.56000000000000005</v>
      </c>
      <c r="AB13" s="20">
        <v>0</v>
      </c>
      <c r="AC13" s="20"/>
      <c r="AD13" s="20">
        <v>0</v>
      </c>
      <c r="AE13" s="20">
        <v>0</v>
      </c>
      <c r="AF13" s="20">
        <v>0.04</v>
      </c>
      <c r="AG13" s="20"/>
      <c r="AH13" s="20"/>
      <c r="AI13" s="20"/>
      <c r="AJ13" s="20">
        <v>0</v>
      </c>
      <c r="AK13" s="3">
        <v>0</v>
      </c>
      <c r="AL13" s="3">
        <v>0</v>
      </c>
      <c r="AM13" s="3">
        <v>0</v>
      </c>
      <c r="AN13" s="3">
        <v>127.24</v>
      </c>
      <c r="AO13" s="3">
        <v>42.2</v>
      </c>
      <c r="AP13" s="3">
        <v>25.01</v>
      </c>
      <c r="AQ13" s="3">
        <v>50.03</v>
      </c>
      <c r="AR13" s="3">
        <v>18.920000000000002</v>
      </c>
      <c r="AS13" s="3">
        <v>90.48</v>
      </c>
      <c r="AT13" s="3">
        <v>56.12</v>
      </c>
      <c r="AU13" s="3">
        <v>78.3</v>
      </c>
      <c r="AV13" s="3">
        <v>64.599999999999994</v>
      </c>
      <c r="AW13" s="3">
        <v>33.93</v>
      </c>
      <c r="AX13" s="3">
        <v>60.03</v>
      </c>
      <c r="AY13" s="3">
        <v>501.99</v>
      </c>
      <c r="AZ13" s="3">
        <v>58.73</v>
      </c>
      <c r="BA13" s="3">
        <v>163.56</v>
      </c>
      <c r="BB13" s="3">
        <v>71.12</v>
      </c>
      <c r="BC13" s="3">
        <v>47.2</v>
      </c>
      <c r="BD13" s="3">
        <v>37.409999999999997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0.03</v>
      </c>
      <c r="BL13" s="3">
        <v>0.02</v>
      </c>
      <c r="BM13" s="3">
        <v>0.02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0.02</v>
      </c>
      <c r="BU13" s="3">
        <v>0</v>
      </c>
      <c r="BV13" s="3">
        <v>0</v>
      </c>
      <c r="BW13" s="3">
        <v>7.0000000000000007E-2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19"/>
    </row>
    <row r="14" spans="1:81" s="3" customFormat="1">
      <c r="A14" s="38">
        <v>0.46153846153846156</v>
      </c>
      <c r="B14" s="11" t="s">
        <v>97</v>
      </c>
      <c r="C14" s="24" t="str">
        <f>"15"</f>
        <v>15</v>
      </c>
      <c r="D14" s="3">
        <v>0</v>
      </c>
      <c r="E14" s="82">
        <v>3.95</v>
      </c>
      <c r="F14" s="82"/>
      <c r="G14" s="82">
        <v>3.99</v>
      </c>
      <c r="H14" s="82"/>
      <c r="I14" s="21">
        <v>0</v>
      </c>
      <c r="J14" s="21">
        <v>52.59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0">
        <v>150</v>
      </c>
      <c r="Y14" s="20">
        <v>8.25</v>
      </c>
      <c r="Z14" s="20">
        <v>90</v>
      </c>
      <c r="AA14" s="20">
        <v>0.11</v>
      </c>
      <c r="AB14" s="20">
        <v>0</v>
      </c>
      <c r="AC14" s="20"/>
      <c r="AD14" s="20">
        <v>0</v>
      </c>
      <c r="AE14" s="20">
        <v>0</v>
      </c>
      <c r="AF14" s="20">
        <v>0</v>
      </c>
      <c r="AG14" s="20"/>
      <c r="AH14" s="20"/>
      <c r="AI14" s="20"/>
      <c r="AJ14" s="20">
        <v>0.11</v>
      </c>
      <c r="AK14" s="3">
        <v>0</v>
      </c>
      <c r="AL14" s="3">
        <v>0</v>
      </c>
      <c r="AM14" s="3">
        <v>0</v>
      </c>
      <c r="AN14" s="3">
        <v>345</v>
      </c>
      <c r="AO14" s="3">
        <v>237</v>
      </c>
      <c r="AP14" s="3">
        <v>84</v>
      </c>
      <c r="AQ14" s="3">
        <v>142.5</v>
      </c>
      <c r="AR14" s="3">
        <v>105</v>
      </c>
      <c r="AS14" s="3">
        <v>201</v>
      </c>
      <c r="AT14" s="3">
        <v>114</v>
      </c>
      <c r="AU14" s="3">
        <v>130.5</v>
      </c>
      <c r="AV14" s="3">
        <v>234</v>
      </c>
      <c r="AW14" s="3">
        <v>105</v>
      </c>
      <c r="AX14" s="3">
        <v>76.5</v>
      </c>
      <c r="AY14" s="3">
        <v>775.5</v>
      </c>
      <c r="AZ14" s="3">
        <v>25.5</v>
      </c>
      <c r="BA14" s="3">
        <v>409.5</v>
      </c>
      <c r="BB14" s="3">
        <v>193.5</v>
      </c>
      <c r="BC14" s="3">
        <v>208.5</v>
      </c>
      <c r="BD14" s="3">
        <v>32.25</v>
      </c>
      <c r="BE14" s="3">
        <v>0</v>
      </c>
      <c r="BF14" s="3">
        <v>0.02</v>
      </c>
      <c r="BG14" s="3">
        <v>0.06</v>
      </c>
      <c r="BH14" s="3">
        <v>0.16</v>
      </c>
      <c r="BI14" s="3">
        <v>0.19</v>
      </c>
      <c r="BJ14" s="3">
        <v>0.5</v>
      </c>
      <c r="BK14" s="3">
        <v>0.06</v>
      </c>
      <c r="BL14" s="3">
        <v>1.05</v>
      </c>
      <c r="BM14" s="3">
        <v>0.02</v>
      </c>
      <c r="BN14" s="3">
        <v>0.24</v>
      </c>
      <c r="BO14" s="3">
        <v>0.02</v>
      </c>
      <c r="BP14" s="3">
        <v>0</v>
      </c>
      <c r="BQ14" s="3">
        <v>0</v>
      </c>
      <c r="BR14" s="3">
        <v>0</v>
      </c>
      <c r="BS14" s="3">
        <v>0.1</v>
      </c>
      <c r="BT14" s="3">
        <v>0.78</v>
      </c>
      <c r="BU14" s="3">
        <v>0.01</v>
      </c>
      <c r="BV14" s="3">
        <v>0</v>
      </c>
      <c r="BW14" s="3">
        <v>0.1</v>
      </c>
      <c r="BX14" s="3">
        <v>0.23</v>
      </c>
      <c r="BY14" s="3">
        <v>0.08</v>
      </c>
      <c r="BZ14" s="3">
        <v>0</v>
      </c>
      <c r="CA14" s="3">
        <v>0</v>
      </c>
      <c r="CB14" s="3">
        <v>0</v>
      </c>
      <c r="CC14" s="19"/>
    </row>
    <row r="15" spans="1:81" s="3" customFormat="1">
      <c r="A15" s="10"/>
      <c r="B15" s="11" t="s">
        <v>80</v>
      </c>
      <c r="C15" s="24" t="str">
        <f>"100"</f>
        <v>100</v>
      </c>
      <c r="D15" s="3">
        <v>0</v>
      </c>
      <c r="E15" s="82">
        <v>0.4</v>
      </c>
      <c r="F15" s="82"/>
      <c r="G15" s="82">
        <v>0.4</v>
      </c>
      <c r="H15" s="82"/>
      <c r="I15" s="21">
        <v>9.8000000000000007</v>
      </c>
      <c r="J15" s="21">
        <v>45.08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0">
        <v>16</v>
      </c>
      <c r="Y15" s="20">
        <v>9</v>
      </c>
      <c r="Z15" s="20">
        <v>11</v>
      </c>
      <c r="AA15" s="20">
        <v>2.2000000000000002</v>
      </c>
      <c r="AB15" s="20">
        <v>0</v>
      </c>
      <c r="AC15" s="20"/>
      <c r="AD15" s="20">
        <v>0</v>
      </c>
      <c r="AE15" s="20">
        <v>0</v>
      </c>
      <c r="AF15" s="20">
        <v>0.03</v>
      </c>
      <c r="AG15" s="20"/>
      <c r="AH15" s="20"/>
      <c r="AI15" s="20"/>
      <c r="AJ15" s="20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19"/>
    </row>
    <row r="16" spans="1:81" s="3" customFormat="1">
      <c r="A16" s="10"/>
      <c r="B16" s="39" t="s">
        <v>81</v>
      </c>
      <c r="C16" s="40"/>
      <c r="D16" s="3">
        <v>0</v>
      </c>
      <c r="E16" s="88">
        <f>SUM(E11:F15)</f>
        <v>31.169999999999995</v>
      </c>
      <c r="F16" s="88"/>
      <c r="G16" s="88">
        <f>SUM(G11:H15)</f>
        <v>37.51</v>
      </c>
      <c r="H16" s="88"/>
      <c r="I16" s="41">
        <f>SUM(I11:I15)</f>
        <v>40.06</v>
      </c>
      <c r="J16" s="41">
        <f>SUM(J11:J15)</f>
        <v>623.45000000000005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23">
        <f>SUM(X11:X15)</f>
        <v>409.17999999999995</v>
      </c>
      <c r="Y16" s="23">
        <f>SUM(Y11:Y15)</f>
        <v>98.73</v>
      </c>
      <c r="Z16" s="23">
        <f>SUM(Z11:Z15)</f>
        <v>547.41000000000008</v>
      </c>
      <c r="AA16" s="23">
        <f>SUM(AA11:AA15)</f>
        <v>7.9700000000000006</v>
      </c>
      <c r="AB16" s="23">
        <v>0</v>
      </c>
      <c r="AC16" s="23"/>
      <c r="AD16" s="23">
        <v>0</v>
      </c>
      <c r="AE16" s="23">
        <v>0</v>
      </c>
      <c r="AF16" s="23">
        <f>SUM(AF11:AF15)</f>
        <v>0.24000000000000002</v>
      </c>
      <c r="AG16" s="23"/>
      <c r="AH16" s="23"/>
      <c r="AI16" s="23"/>
      <c r="AJ16" s="23">
        <f>SUM(AJ11:AJ15)</f>
        <v>22.46</v>
      </c>
      <c r="AK16" s="3">
        <v>0</v>
      </c>
      <c r="AL16" s="3">
        <v>0</v>
      </c>
      <c r="AM16" s="3">
        <v>0</v>
      </c>
      <c r="AN16" s="3">
        <v>1619.57</v>
      </c>
      <c r="AO16" s="3">
        <v>1093.96</v>
      </c>
      <c r="AP16" s="3">
        <v>557.44000000000005</v>
      </c>
      <c r="AQ16" s="3">
        <v>861.79</v>
      </c>
      <c r="AR16" s="3">
        <v>313.35000000000002</v>
      </c>
      <c r="AS16" s="3">
        <v>1049.77</v>
      </c>
      <c r="AT16" s="3">
        <v>932.68</v>
      </c>
      <c r="AU16" s="3">
        <v>1501.85</v>
      </c>
      <c r="AV16" s="3">
        <v>1899.46</v>
      </c>
      <c r="AW16" s="3">
        <v>533.96</v>
      </c>
      <c r="AX16" s="3">
        <v>737.31</v>
      </c>
      <c r="AY16" s="3">
        <v>3848.37</v>
      </c>
      <c r="AZ16" s="3">
        <v>371.24</v>
      </c>
      <c r="BA16" s="3">
        <v>1298.4100000000001</v>
      </c>
      <c r="BB16" s="3">
        <v>1269.95</v>
      </c>
      <c r="BC16" s="3">
        <v>765.81</v>
      </c>
      <c r="BD16" s="3">
        <v>368.19</v>
      </c>
      <c r="BE16" s="3">
        <v>0.43</v>
      </c>
      <c r="BF16" s="3">
        <v>0.48</v>
      </c>
      <c r="BG16" s="3">
        <v>0.39</v>
      </c>
      <c r="BH16" s="3">
        <v>0.99</v>
      </c>
      <c r="BI16" s="3">
        <v>0.31</v>
      </c>
      <c r="BJ16" s="3">
        <v>1.18</v>
      </c>
      <c r="BK16" s="3">
        <v>0.41</v>
      </c>
      <c r="BL16" s="3">
        <v>3.6</v>
      </c>
      <c r="BM16" s="3">
        <v>0.2</v>
      </c>
      <c r="BN16" s="3">
        <v>0.99</v>
      </c>
      <c r="BO16" s="3">
        <v>0.24</v>
      </c>
      <c r="BP16" s="3">
        <v>0.2</v>
      </c>
      <c r="BQ16" s="3">
        <v>0</v>
      </c>
      <c r="BR16" s="3">
        <v>0.46</v>
      </c>
      <c r="BS16" s="3">
        <v>0.47</v>
      </c>
      <c r="BT16" s="3">
        <v>10.95</v>
      </c>
      <c r="BU16" s="3">
        <v>0.01</v>
      </c>
      <c r="BV16" s="3">
        <v>0</v>
      </c>
      <c r="BW16" s="3">
        <v>4.66</v>
      </c>
      <c r="BX16" s="3">
        <v>0.45</v>
      </c>
      <c r="BY16" s="3">
        <v>0.1</v>
      </c>
      <c r="BZ16" s="3">
        <v>0</v>
      </c>
      <c r="CA16" s="3">
        <v>0</v>
      </c>
      <c r="CB16" s="3">
        <v>0</v>
      </c>
      <c r="CC16" s="19"/>
    </row>
    <row r="17" spans="1:81" s="3" customFormat="1">
      <c r="A17" s="43"/>
      <c r="B17" s="44" t="s">
        <v>82</v>
      </c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5"/>
      <c r="CC17" s="19"/>
    </row>
    <row r="18" spans="1:81" s="3" customFormat="1">
      <c r="A18" s="25" t="str">
        <f>"10"</f>
        <v>10</v>
      </c>
      <c r="B18" s="45" t="s">
        <v>98</v>
      </c>
      <c r="C18" s="34">
        <v>100</v>
      </c>
      <c r="D18" s="3">
        <v>56</v>
      </c>
      <c r="E18" s="87">
        <v>1.1000000000000001</v>
      </c>
      <c r="F18" s="87"/>
      <c r="G18" s="87">
        <v>0.2</v>
      </c>
      <c r="H18" s="87"/>
      <c r="I18" s="35">
        <v>3.78</v>
      </c>
      <c r="J18" s="35">
        <v>23</v>
      </c>
      <c r="K18" s="36">
        <v>0</v>
      </c>
      <c r="L18" s="36">
        <v>0</v>
      </c>
      <c r="M18" s="36">
        <v>0</v>
      </c>
      <c r="N18" s="36">
        <v>0</v>
      </c>
      <c r="O18" s="36">
        <v>2.09</v>
      </c>
      <c r="P18" s="36">
        <v>0.18</v>
      </c>
      <c r="Q18" s="36">
        <v>0.84</v>
      </c>
      <c r="R18" s="36">
        <v>0</v>
      </c>
      <c r="S18" s="36">
        <v>0</v>
      </c>
      <c r="T18" s="36">
        <v>0.48</v>
      </c>
      <c r="U18" s="36">
        <v>0.74</v>
      </c>
      <c r="V18" s="36">
        <v>125.94</v>
      </c>
      <c r="W18" s="36">
        <v>173.03</v>
      </c>
      <c r="X18" s="37">
        <v>15.88</v>
      </c>
      <c r="Y18" s="37">
        <v>20</v>
      </c>
      <c r="Z18" s="37">
        <v>26.25</v>
      </c>
      <c r="AA18" s="37">
        <v>0.92</v>
      </c>
      <c r="AB18" s="37">
        <v>0</v>
      </c>
      <c r="AC18" s="37"/>
      <c r="AD18" s="37">
        <v>0</v>
      </c>
      <c r="AE18" s="37">
        <v>0</v>
      </c>
      <c r="AF18" s="37">
        <v>7.0000000000000007E-2</v>
      </c>
      <c r="AG18" s="37"/>
      <c r="AH18" s="37"/>
      <c r="AI18" s="37"/>
      <c r="AJ18" s="37">
        <v>24.85</v>
      </c>
      <c r="AK18" s="3">
        <v>0</v>
      </c>
      <c r="AL18" s="3">
        <v>0</v>
      </c>
      <c r="AM18" s="3">
        <v>0</v>
      </c>
      <c r="AN18" s="3">
        <v>21.52</v>
      </c>
      <c r="AO18" s="3">
        <v>23.91</v>
      </c>
      <c r="AP18" s="3">
        <v>4.18</v>
      </c>
      <c r="AQ18" s="3">
        <v>17.329999999999998</v>
      </c>
      <c r="AR18" s="3">
        <v>4.78</v>
      </c>
      <c r="AS18" s="3">
        <v>14.94</v>
      </c>
      <c r="AT18" s="3">
        <v>16.149999999999999</v>
      </c>
      <c r="AU18" s="3">
        <v>13.75</v>
      </c>
      <c r="AV18" s="3">
        <v>82.51</v>
      </c>
      <c r="AW18" s="3">
        <v>9.56</v>
      </c>
      <c r="AX18" s="3">
        <v>11.97</v>
      </c>
      <c r="AY18" s="3">
        <v>306.73</v>
      </c>
      <c r="AZ18" s="3">
        <v>161.61000000000001</v>
      </c>
      <c r="BA18" s="3">
        <v>11.37</v>
      </c>
      <c r="BB18" s="3">
        <v>15.55</v>
      </c>
      <c r="BC18" s="3">
        <v>14.93</v>
      </c>
      <c r="BD18" s="3">
        <v>3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0.01</v>
      </c>
      <c r="BK18" s="3">
        <v>0.11</v>
      </c>
      <c r="BL18" s="3">
        <v>0.02</v>
      </c>
      <c r="BM18" s="3">
        <v>0.06</v>
      </c>
      <c r="BN18" s="3">
        <v>0.01</v>
      </c>
      <c r="BO18" s="3">
        <v>0</v>
      </c>
      <c r="BP18" s="3">
        <v>0.42</v>
      </c>
      <c r="BQ18" s="3">
        <v>0.06</v>
      </c>
      <c r="BR18" s="3">
        <v>0</v>
      </c>
      <c r="BS18" s="3">
        <v>0</v>
      </c>
      <c r="BT18" s="3">
        <v>0.02</v>
      </c>
      <c r="BU18" s="3">
        <v>0</v>
      </c>
      <c r="BV18" s="3">
        <v>0.01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56</v>
      </c>
      <c r="CC18" s="19"/>
    </row>
    <row r="19" spans="1:81" s="3" customFormat="1">
      <c r="A19" s="25" t="str">
        <f>"14/2"</f>
        <v>14/2</v>
      </c>
      <c r="B19" s="11" t="s">
        <v>153</v>
      </c>
      <c r="C19" s="17">
        <v>250</v>
      </c>
      <c r="D19" s="3">
        <v>0</v>
      </c>
      <c r="E19" s="82">
        <v>1.93</v>
      </c>
      <c r="F19" s="82"/>
      <c r="G19" s="82">
        <v>6.55</v>
      </c>
      <c r="H19" s="82"/>
      <c r="I19" s="21">
        <v>10.4</v>
      </c>
      <c r="J19" s="21">
        <v>108.75</v>
      </c>
      <c r="K19" s="13">
        <v>0</v>
      </c>
      <c r="L19" s="13">
        <v>0</v>
      </c>
      <c r="M19" s="13">
        <v>0</v>
      </c>
      <c r="N19" s="13">
        <v>0</v>
      </c>
      <c r="O19" s="13">
        <v>4.01</v>
      </c>
      <c r="P19" s="13">
        <v>5.44</v>
      </c>
      <c r="Q19" s="13">
        <v>1.73</v>
      </c>
      <c r="R19" s="13">
        <v>0</v>
      </c>
      <c r="S19" s="13">
        <v>0</v>
      </c>
      <c r="T19" s="13">
        <v>0.18</v>
      </c>
      <c r="U19" s="13">
        <v>1.9</v>
      </c>
      <c r="V19" s="13">
        <v>438.88</v>
      </c>
      <c r="W19" s="13">
        <v>577.64</v>
      </c>
      <c r="X19" s="20">
        <v>28.3</v>
      </c>
      <c r="Y19" s="20">
        <v>66.34</v>
      </c>
      <c r="Z19" s="20">
        <v>129.05000000000001</v>
      </c>
      <c r="AA19" s="20">
        <v>1.48</v>
      </c>
      <c r="AB19" s="20">
        <v>0</v>
      </c>
      <c r="AC19" s="20"/>
      <c r="AD19" s="20">
        <v>0</v>
      </c>
      <c r="AE19" s="20">
        <v>0</v>
      </c>
      <c r="AF19" s="20">
        <v>0.13</v>
      </c>
      <c r="AG19" s="20"/>
      <c r="AH19" s="20"/>
      <c r="AI19" s="20"/>
      <c r="AJ19" s="20">
        <v>19.05</v>
      </c>
      <c r="AK19" s="3">
        <v>0</v>
      </c>
      <c r="AL19" s="3">
        <v>0</v>
      </c>
      <c r="AM19" s="3">
        <v>0</v>
      </c>
      <c r="AN19" s="3">
        <v>619.78</v>
      </c>
      <c r="AO19" s="3">
        <v>361.4</v>
      </c>
      <c r="AP19" s="3">
        <v>183.6</v>
      </c>
      <c r="AQ19" s="3">
        <v>330.73</v>
      </c>
      <c r="AR19" s="3">
        <v>80.56</v>
      </c>
      <c r="AS19" s="3">
        <v>450.46</v>
      </c>
      <c r="AT19" s="3">
        <v>386.37</v>
      </c>
      <c r="AU19" s="3">
        <v>974.66</v>
      </c>
      <c r="AV19" s="3">
        <v>975.56</v>
      </c>
      <c r="AW19" s="3">
        <v>218.97</v>
      </c>
      <c r="AX19" s="3">
        <v>448.81</v>
      </c>
      <c r="AY19" s="3">
        <v>1882.23</v>
      </c>
      <c r="AZ19" s="3">
        <v>41.08</v>
      </c>
      <c r="BA19" s="3">
        <v>530.88</v>
      </c>
      <c r="BB19" s="3">
        <v>445.26</v>
      </c>
      <c r="BC19" s="3">
        <v>272.97000000000003</v>
      </c>
      <c r="BD19" s="3">
        <v>125.04</v>
      </c>
      <c r="BE19" s="3">
        <v>0.39</v>
      </c>
      <c r="BF19" s="3">
        <v>0.48</v>
      </c>
      <c r="BG19" s="3">
        <v>0.35</v>
      </c>
      <c r="BH19" s="3">
        <v>0.85</v>
      </c>
      <c r="BI19" s="3">
        <v>0.11</v>
      </c>
      <c r="BJ19" s="3">
        <v>0.51</v>
      </c>
      <c r="BK19" s="3">
        <v>0.01</v>
      </c>
      <c r="BL19" s="3">
        <v>5.2</v>
      </c>
      <c r="BM19" s="3">
        <v>0.01</v>
      </c>
      <c r="BN19" s="3">
        <v>4.47</v>
      </c>
      <c r="BO19" s="3">
        <v>0.65</v>
      </c>
      <c r="BP19" s="3">
        <v>0.3</v>
      </c>
      <c r="BQ19" s="3">
        <v>0</v>
      </c>
      <c r="BR19" s="3">
        <v>0.45</v>
      </c>
      <c r="BS19" s="3">
        <v>0.33</v>
      </c>
      <c r="BT19" s="3">
        <v>15.49</v>
      </c>
      <c r="BU19" s="3">
        <v>0</v>
      </c>
      <c r="BV19" s="3">
        <v>0</v>
      </c>
      <c r="BW19" s="3">
        <v>5.04</v>
      </c>
      <c r="BX19" s="3">
        <v>0.18</v>
      </c>
      <c r="BY19" s="3">
        <v>0.04</v>
      </c>
      <c r="BZ19" s="3">
        <v>0</v>
      </c>
      <c r="CA19" s="3">
        <v>0</v>
      </c>
      <c r="CB19" s="3">
        <v>0</v>
      </c>
      <c r="CC19" s="19"/>
    </row>
    <row r="20" spans="1:81" s="3" customFormat="1">
      <c r="A20" s="25" t="str">
        <f>"7/4"</f>
        <v>7/4</v>
      </c>
      <c r="B20" s="11" t="s">
        <v>99</v>
      </c>
      <c r="C20" s="17">
        <v>200</v>
      </c>
      <c r="D20" s="3">
        <v>0</v>
      </c>
      <c r="E20" s="82">
        <v>6.05</v>
      </c>
      <c r="F20" s="82"/>
      <c r="G20" s="82">
        <v>5.81</v>
      </c>
      <c r="H20" s="82"/>
      <c r="I20" s="21">
        <v>42.35</v>
      </c>
      <c r="J20" s="21">
        <v>247.65</v>
      </c>
      <c r="K20" s="13">
        <v>0</v>
      </c>
      <c r="L20" s="13">
        <v>0</v>
      </c>
      <c r="M20" s="13">
        <v>0</v>
      </c>
      <c r="N20" s="13">
        <v>0</v>
      </c>
      <c r="O20" s="13">
        <v>9.18</v>
      </c>
      <c r="P20" s="13">
        <v>33.17</v>
      </c>
      <c r="Q20" s="13">
        <v>1.37</v>
      </c>
      <c r="R20" s="13">
        <v>0</v>
      </c>
      <c r="S20" s="13">
        <v>0</v>
      </c>
      <c r="T20" s="13">
        <v>0.1</v>
      </c>
      <c r="U20" s="13">
        <v>1.91</v>
      </c>
      <c r="V20" s="13">
        <v>403.33</v>
      </c>
      <c r="W20" s="13">
        <v>590.5</v>
      </c>
      <c r="X20" s="20">
        <v>172.92</v>
      </c>
      <c r="Y20" s="20">
        <v>75.930000000000007</v>
      </c>
      <c r="Z20" s="20">
        <v>193.4</v>
      </c>
      <c r="AA20" s="20">
        <v>1.37</v>
      </c>
      <c r="AB20" s="20">
        <v>0</v>
      </c>
      <c r="AC20" s="20"/>
      <c r="AD20" s="20">
        <v>0</v>
      </c>
      <c r="AE20" s="20">
        <v>0</v>
      </c>
      <c r="AF20" s="20">
        <v>0.1</v>
      </c>
      <c r="AG20" s="20"/>
      <c r="AH20" s="20"/>
      <c r="AI20" s="20"/>
      <c r="AJ20" s="20">
        <v>11.62</v>
      </c>
      <c r="AK20" s="3">
        <v>0</v>
      </c>
      <c r="AL20" s="3">
        <v>0</v>
      </c>
      <c r="AM20" s="3">
        <v>0</v>
      </c>
      <c r="AN20" s="3">
        <v>1519.89</v>
      </c>
      <c r="AO20" s="3">
        <v>595.91999999999996</v>
      </c>
      <c r="AP20" s="3">
        <v>541.48</v>
      </c>
      <c r="AQ20" s="3">
        <v>654.19000000000005</v>
      </c>
      <c r="AR20" s="3">
        <v>176.85</v>
      </c>
      <c r="AS20" s="3">
        <v>1133.81</v>
      </c>
      <c r="AT20" s="3">
        <v>925.42</v>
      </c>
      <c r="AU20" s="3">
        <v>2446.73</v>
      </c>
      <c r="AV20" s="3">
        <v>2233.0100000000002</v>
      </c>
      <c r="AW20" s="3">
        <v>552.71</v>
      </c>
      <c r="AX20" s="3">
        <v>1171.8499999999999</v>
      </c>
      <c r="AY20" s="3">
        <v>4640.25</v>
      </c>
      <c r="AZ20" s="3">
        <v>4.0999999999999996</v>
      </c>
      <c r="BA20" s="3">
        <v>1197.8399999999999</v>
      </c>
      <c r="BB20" s="3">
        <v>993.63</v>
      </c>
      <c r="BC20" s="3">
        <v>674.99</v>
      </c>
      <c r="BD20" s="3">
        <v>295.57</v>
      </c>
      <c r="BE20" s="3">
        <v>1.03</v>
      </c>
      <c r="BF20" s="3">
        <v>1.46</v>
      </c>
      <c r="BG20" s="3">
        <v>1.1000000000000001</v>
      </c>
      <c r="BH20" s="3">
        <v>2.69</v>
      </c>
      <c r="BI20" s="3">
        <v>0.1</v>
      </c>
      <c r="BJ20" s="3">
        <v>0.57999999999999996</v>
      </c>
      <c r="BK20" s="3">
        <v>0.02</v>
      </c>
      <c r="BL20" s="3">
        <v>4.13</v>
      </c>
      <c r="BM20" s="3">
        <v>0.01</v>
      </c>
      <c r="BN20" s="3">
        <v>1.26</v>
      </c>
      <c r="BO20" s="3">
        <v>0.81</v>
      </c>
      <c r="BP20" s="3">
        <v>0.63</v>
      </c>
      <c r="BQ20" s="3">
        <v>0</v>
      </c>
      <c r="BR20" s="3">
        <v>1.35</v>
      </c>
      <c r="BS20" s="3">
        <v>0.36</v>
      </c>
      <c r="BT20" s="3">
        <v>32.9</v>
      </c>
      <c r="BU20" s="3">
        <v>0</v>
      </c>
      <c r="BV20" s="3">
        <v>0</v>
      </c>
      <c r="BW20" s="3">
        <v>12.7</v>
      </c>
      <c r="BX20" s="3">
        <v>0.36</v>
      </c>
      <c r="BY20" s="3">
        <v>0.12</v>
      </c>
      <c r="BZ20" s="3">
        <v>0</v>
      </c>
      <c r="CA20" s="3">
        <v>0</v>
      </c>
      <c r="CB20" s="3">
        <v>0</v>
      </c>
      <c r="CC20" s="19"/>
    </row>
    <row r="21" spans="1:81" s="3" customFormat="1">
      <c r="A21" s="25" t="str">
        <f>"14/8"</f>
        <v>14/8</v>
      </c>
      <c r="B21" s="11" t="s">
        <v>152</v>
      </c>
      <c r="C21" s="17">
        <v>100</v>
      </c>
      <c r="D21" s="3">
        <v>0</v>
      </c>
      <c r="E21" s="82">
        <v>14.75</v>
      </c>
      <c r="F21" s="82"/>
      <c r="G21" s="82">
        <v>14.25</v>
      </c>
      <c r="H21" s="82"/>
      <c r="I21" s="21">
        <v>7.75</v>
      </c>
      <c r="J21" s="21">
        <v>218.75</v>
      </c>
      <c r="K21" s="13">
        <v>0</v>
      </c>
      <c r="L21" s="13">
        <v>0</v>
      </c>
      <c r="M21" s="13">
        <v>0</v>
      </c>
      <c r="N21" s="13">
        <v>0</v>
      </c>
      <c r="O21" s="13">
        <v>1.54</v>
      </c>
      <c r="P21" s="13">
        <v>3.18</v>
      </c>
      <c r="Q21" s="13">
        <v>0.17</v>
      </c>
      <c r="R21" s="13">
        <v>0</v>
      </c>
      <c r="S21" s="13">
        <v>0</v>
      </c>
      <c r="T21" s="13">
        <v>0.05</v>
      </c>
      <c r="U21" s="13">
        <v>2.0299999999999998</v>
      </c>
      <c r="V21" s="13">
        <v>488.43</v>
      </c>
      <c r="W21" s="13">
        <v>239.19</v>
      </c>
      <c r="X21" s="20">
        <v>59.61</v>
      </c>
      <c r="Y21" s="20">
        <v>22.33</v>
      </c>
      <c r="Z21" s="20">
        <v>180.84</v>
      </c>
      <c r="AA21" s="20">
        <v>2.1800000000000002</v>
      </c>
      <c r="AB21" s="20">
        <v>0</v>
      </c>
      <c r="AC21" s="20"/>
      <c r="AD21" s="20">
        <v>0</v>
      </c>
      <c r="AE21" s="20">
        <v>0</v>
      </c>
      <c r="AF21" s="20">
        <v>0.06</v>
      </c>
      <c r="AG21" s="20"/>
      <c r="AH21" s="20"/>
      <c r="AI21" s="20"/>
      <c r="AJ21" s="20">
        <v>0.21</v>
      </c>
      <c r="AK21" s="3">
        <v>0</v>
      </c>
      <c r="AL21" s="3">
        <v>0</v>
      </c>
      <c r="AM21" s="3">
        <v>0</v>
      </c>
      <c r="AN21" s="3">
        <v>1381.03</v>
      </c>
      <c r="AO21" s="3">
        <v>1160.57</v>
      </c>
      <c r="AP21" s="3">
        <v>443.68</v>
      </c>
      <c r="AQ21" s="3">
        <v>678.39</v>
      </c>
      <c r="AR21" s="3">
        <v>184.32</v>
      </c>
      <c r="AS21" s="3">
        <v>844.6</v>
      </c>
      <c r="AT21" s="3">
        <v>934.85</v>
      </c>
      <c r="AU21" s="3">
        <v>1366.85</v>
      </c>
      <c r="AV21" s="3">
        <v>1753.87</v>
      </c>
      <c r="AW21" s="3">
        <v>604.66999999999996</v>
      </c>
      <c r="AX21" s="3">
        <v>935.63</v>
      </c>
      <c r="AY21" s="3">
        <v>3380.86</v>
      </c>
      <c r="AZ21" s="3">
        <v>194.99</v>
      </c>
      <c r="BA21" s="3">
        <v>767.19</v>
      </c>
      <c r="BB21" s="3">
        <v>776.37</v>
      </c>
      <c r="BC21" s="3">
        <v>604.22</v>
      </c>
      <c r="BD21" s="3">
        <v>247.45</v>
      </c>
      <c r="BE21" s="3">
        <v>0.44</v>
      </c>
      <c r="BF21" s="3">
        <v>0.53</v>
      </c>
      <c r="BG21" s="3">
        <v>0.39</v>
      </c>
      <c r="BH21" s="3">
        <v>0.94</v>
      </c>
      <c r="BI21" s="3">
        <v>0.1</v>
      </c>
      <c r="BJ21" s="3">
        <v>0.55000000000000004</v>
      </c>
      <c r="BK21" s="3">
        <v>0.02</v>
      </c>
      <c r="BL21" s="3">
        <v>2.0099999999999998</v>
      </c>
      <c r="BM21" s="3">
        <v>0.01</v>
      </c>
      <c r="BN21" s="3">
        <v>0.66</v>
      </c>
      <c r="BO21" s="3">
        <v>0.28000000000000003</v>
      </c>
      <c r="BP21" s="3">
        <v>0.23</v>
      </c>
      <c r="BQ21" s="3">
        <v>0</v>
      </c>
      <c r="BR21" s="3">
        <v>0.51</v>
      </c>
      <c r="BS21" s="3">
        <v>0.21</v>
      </c>
      <c r="BT21" s="3">
        <v>11.7</v>
      </c>
      <c r="BU21" s="3">
        <v>0.01</v>
      </c>
      <c r="BV21" s="3">
        <v>0</v>
      </c>
      <c r="BW21" s="3">
        <v>5.41</v>
      </c>
      <c r="BX21" s="3">
        <v>0.13</v>
      </c>
      <c r="BY21" s="3">
        <v>0.03</v>
      </c>
      <c r="BZ21" s="3">
        <v>0</v>
      </c>
      <c r="CA21" s="3">
        <v>0</v>
      </c>
      <c r="CB21" s="3">
        <v>0</v>
      </c>
      <c r="CC21" s="19"/>
    </row>
    <row r="22" spans="1:81" s="3" customFormat="1">
      <c r="A22" s="25" t="str">
        <f>"2/10"</f>
        <v>2/10</v>
      </c>
      <c r="B22" s="11" t="s">
        <v>100</v>
      </c>
      <c r="C22" s="17">
        <v>200</v>
      </c>
      <c r="D22" s="3">
        <v>0</v>
      </c>
      <c r="E22" s="82">
        <v>0.49</v>
      </c>
      <c r="F22" s="82"/>
      <c r="G22" s="82">
        <v>0.03</v>
      </c>
      <c r="H22" s="82"/>
      <c r="I22" s="21">
        <v>18.260000000000002</v>
      </c>
      <c r="J22" s="21">
        <v>72.13</v>
      </c>
      <c r="K22" s="13">
        <v>0</v>
      </c>
      <c r="L22" s="13">
        <v>0</v>
      </c>
      <c r="M22" s="13">
        <v>0</v>
      </c>
      <c r="N22" s="13">
        <v>0</v>
      </c>
      <c r="O22" s="13">
        <v>17.989999999999998</v>
      </c>
      <c r="P22" s="13">
        <v>0.27</v>
      </c>
      <c r="Q22" s="13">
        <v>1.64</v>
      </c>
      <c r="R22" s="13">
        <v>0</v>
      </c>
      <c r="S22" s="13">
        <v>0</v>
      </c>
      <c r="T22" s="13">
        <v>0.15</v>
      </c>
      <c r="U22" s="13">
        <v>0.42</v>
      </c>
      <c r="V22" s="13">
        <v>43.85</v>
      </c>
      <c r="W22" s="13">
        <v>624.58000000000004</v>
      </c>
      <c r="X22" s="20">
        <v>82.85</v>
      </c>
      <c r="Y22" s="20">
        <v>56.64</v>
      </c>
      <c r="Z22" s="20">
        <v>67.510000000000005</v>
      </c>
      <c r="AA22" s="20">
        <v>1.23</v>
      </c>
      <c r="AB22" s="20">
        <v>0</v>
      </c>
      <c r="AC22" s="20"/>
      <c r="AD22" s="20">
        <v>0</v>
      </c>
      <c r="AE22" s="20">
        <v>0</v>
      </c>
      <c r="AF22" s="20">
        <v>0.05</v>
      </c>
      <c r="AG22" s="20"/>
      <c r="AH22" s="20"/>
      <c r="AI22" s="20"/>
      <c r="AJ22" s="20">
        <v>12.76</v>
      </c>
      <c r="AK22" s="3">
        <v>0</v>
      </c>
      <c r="AL22" s="3">
        <v>0</v>
      </c>
      <c r="AM22" s="3">
        <v>0</v>
      </c>
      <c r="AN22" s="3">
        <v>33.71</v>
      </c>
      <c r="AO22" s="3">
        <v>39.770000000000003</v>
      </c>
      <c r="AP22" s="3">
        <v>24.96</v>
      </c>
      <c r="AQ22" s="3">
        <v>108.57</v>
      </c>
      <c r="AR22" s="3">
        <v>5.92</v>
      </c>
      <c r="AS22" s="3">
        <v>32.86</v>
      </c>
      <c r="AT22" s="3">
        <v>54.15</v>
      </c>
      <c r="AU22" s="3">
        <v>168.64</v>
      </c>
      <c r="AV22" s="3">
        <v>152.31</v>
      </c>
      <c r="AW22" s="3">
        <v>22.7</v>
      </c>
      <c r="AX22" s="3">
        <v>13.68</v>
      </c>
      <c r="AY22" s="3">
        <v>211.51</v>
      </c>
      <c r="AZ22" s="3">
        <v>8.4600000000000009</v>
      </c>
      <c r="BA22" s="3">
        <v>201.07</v>
      </c>
      <c r="BB22" s="3">
        <v>141.85</v>
      </c>
      <c r="BC22" s="3">
        <v>24.96</v>
      </c>
      <c r="BD22" s="3">
        <v>31.73</v>
      </c>
      <c r="BE22" s="3">
        <v>0.01</v>
      </c>
      <c r="BF22" s="3">
        <v>0.01</v>
      </c>
      <c r="BG22" s="3">
        <v>0</v>
      </c>
      <c r="BH22" s="3">
        <v>0.01</v>
      </c>
      <c r="BI22" s="3">
        <v>0.01</v>
      </c>
      <c r="BJ22" s="3">
        <v>0</v>
      </c>
      <c r="BK22" s="3">
        <v>0</v>
      </c>
      <c r="BL22" s="3">
        <v>0.09</v>
      </c>
      <c r="BM22" s="3">
        <v>0</v>
      </c>
      <c r="BN22" s="3">
        <v>0.01</v>
      </c>
      <c r="BO22" s="3">
        <v>0.01</v>
      </c>
      <c r="BP22" s="3">
        <v>0</v>
      </c>
      <c r="BQ22" s="3">
        <v>0</v>
      </c>
      <c r="BR22" s="3">
        <v>0</v>
      </c>
      <c r="BS22" s="3">
        <v>0.02</v>
      </c>
      <c r="BT22" s="3">
        <v>7.0000000000000007E-2</v>
      </c>
      <c r="BU22" s="3">
        <v>0</v>
      </c>
      <c r="BV22" s="3">
        <v>0</v>
      </c>
      <c r="BW22" s="3">
        <v>0.15</v>
      </c>
      <c r="BX22" s="3">
        <v>0.11</v>
      </c>
      <c r="BY22" s="3">
        <v>0.01</v>
      </c>
      <c r="BZ22" s="3">
        <v>0</v>
      </c>
      <c r="CA22" s="3">
        <v>0</v>
      </c>
      <c r="CB22" s="3">
        <v>0</v>
      </c>
      <c r="CC22" s="19"/>
    </row>
    <row r="23" spans="1:81" s="3" customFormat="1">
      <c r="A23" s="38">
        <v>0.61538461538461542</v>
      </c>
      <c r="B23" s="11" t="s">
        <v>79</v>
      </c>
      <c r="C23" s="17">
        <v>36</v>
      </c>
      <c r="D23" s="3">
        <v>0</v>
      </c>
      <c r="E23" s="82">
        <v>2.38</v>
      </c>
      <c r="F23" s="82"/>
      <c r="G23" s="82">
        <v>0.23</v>
      </c>
      <c r="H23" s="82"/>
      <c r="I23" s="21">
        <v>16.82</v>
      </c>
      <c r="J23" s="21">
        <v>80.78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20">
        <v>5.39</v>
      </c>
      <c r="Y23" s="20">
        <v>7.96</v>
      </c>
      <c r="Z23" s="20">
        <v>20.98</v>
      </c>
      <c r="AA23" s="20">
        <v>0.56000000000000005</v>
      </c>
      <c r="AB23" s="20">
        <v>0</v>
      </c>
      <c r="AC23" s="20"/>
      <c r="AD23" s="20">
        <v>0</v>
      </c>
      <c r="AE23" s="20">
        <v>0</v>
      </c>
      <c r="AF23" s="20">
        <v>0.04</v>
      </c>
      <c r="AG23" s="20"/>
      <c r="AH23" s="20"/>
      <c r="AI23" s="20"/>
      <c r="AJ23" s="20">
        <v>0</v>
      </c>
      <c r="AK23" s="3">
        <v>0</v>
      </c>
      <c r="AL23" s="3">
        <v>0</v>
      </c>
      <c r="AM23" s="3">
        <v>0</v>
      </c>
      <c r="AN23" s="3">
        <v>152.69</v>
      </c>
      <c r="AO23" s="3">
        <v>50.63</v>
      </c>
      <c r="AP23" s="3">
        <v>30.02</v>
      </c>
      <c r="AQ23" s="3">
        <v>60.03</v>
      </c>
      <c r="AR23" s="3">
        <v>22.71</v>
      </c>
      <c r="AS23" s="3">
        <v>108.58</v>
      </c>
      <c r="AT23" s="3">
        <v>67.34</v>
      </c>
      <c r="AU23" s="3">
        <v>93.96</v>
      </c>
      <c r="AV23" s="3">
        <v>77.52</v>
      </c>
      <c r="AW23" s="3">
        <v>40.72</v>
      </c>
      <c r="AX23" s="3">
        <v>72.040000000000006</v>
      </c>
      <c r="AY23" s="3">
        <v>602.39</v>
      </c>
      <c r="AZ23" s="3">
        <v>70.47</v>
      </c>
      <c r="BA23" s="3">
        <v>196.27</v>
      </c>
      <c r="BB23" s="3">
        <v>85.35</v>
      </c>
      <c r="BC23" s="3">
        <v>56.64</v>
      </c>
      <c r="BD23" s="3">
        <v>44.89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0.04</v>
      </c>
      <c r="BL23" s="3">
        <v>0.02</v>
      </c>
      <c r="BM23" s="3">
        <v>0.02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0.02</v>
      </c>
      <c r="BU23" s="3">
        <v>0</v>
      </c>
      <c r="BV23" s="3">
        <v>0</v>
      </c>
      <c r="BW23" s="3">
        <v>0.08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19"/>
    </row>
    <row r="24" spans="1:81" s="3" customFormat="1">
      <c r="A24" s="38">
        <v>0.53846153846153844</v>
      </c>
      <c r="B24" s="11" t="s">
        <v>88</v>
      </c>
      <c r="C24" s="17">
        <v>36</v>
      </c>
      <c r="D24" s="3">
        <v>0</v>
      </c>
      <c r="E24" s="82">
        <v>2.38</v>
      </c>
      <c r="F24" s="82"/>
      <c r="G24" s="82">
        <v>0.43</v>
      </c>
      <c r="H24" s="82"/>
      <c r="I24" s="21">
        <v>12.02</v>
      </c>
      <c r="J24" s="21">
        <v>63.64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20">
        <v>12.6</v>
      </c>
      <c r="Y24" s="20">
        <v>16.920000000000002</v>
      </c>
      <c r="Z24" s="20">
        <v>56.88</v>
      </c>
      <c r="AA24" s="20">
        <v>1.4</v>
      </c>
      <c r="AB24" s="20">
        <v>0</v>
      </c>
      <c r="AC24" s="20"/>
      <c r="AD24" s="20">
        <v>0</v>
      </c>
      <c r="AE24" s="20">
        <v>0</v>
      </c>
      <c r="AF24" s="20">
        <v>0.06</v>
      </c>
      <c r="AG24" s="20"/>
      <c r="AH24" s="20"/>
      <c r="AI24" s="20"/>
      <c r="AJ24" s="20">
        <v>0</v>
      </c>
      <c r="AK24" s="3">
        <v>0</v>
      </c>
      <c r="AL24" s="3">
        <v>0</v>
      </c>
      <c r="AM24" s="3">
        <v>0</v>
      </c>
      <c r="AN24" s="3">
        <v>106.75</v>
      </c>
      <c r="AO24" s="3">
        <v>55.75</v>
      </c>
      <c r="AP24" s="3">
        <v>23.25</v>
      </c>
      <c r="AQ24" s="3">
        <v>49.5</v>
      </c>
      <c r="AR24" s="3">
        <v>20</v>
      </c>
      <c r="AS24" s="3">
        <v>92.75</v>
      </c>
      <c r="AT24" s="3">
        <v>74.25</v>
      </c>
      <c r="AU24" s="3">
        <v>72.75</v>
      </c>
      <c r="AV24" s="3">
        <v>116</v>
      </c>
      <c r="AW24" s="3">
        <v>31</v>
      </c>
      <c r="AX24" s="3">
        <v>77.5</v>
      </c>
      <c r="AY24" s="3">
        <v>382.25</v>
      </c>
      <c r="AZ24" s="3">
        <v>67.5</v>
      </c>
      <c r="BA24" s="3">
        <v>131.5</v>
      </c>
      <c r="BB24" s="3">
        <v>72.75</v>
      </c>
      <c r="BC24" s="3">
        <v>45</v>
      </c>
      <c r="BD24" s="3">
        <v>32.5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0.05</v>
      </c>
      <c r="BL24" s="3">
        <v>0.04</v>
      </c>
      <c r="BM24" s="3">
        <v>0.03</v>
      </c>
      <c r="BN24" s="3">
        <v>0</v>
      </c>
      <c r="BO24" s="3">
        <v>0.01</v>
      </c>
      <c r="BP24" s="3">
        <v>0</v>
      </c>
      <c r="BQ24" s="3">
        <v>0</v>
      </c>
      <c r="BR24" s="3">
        <v>0</v>
      </c>
      <c r="BS24" s="3">
        <v>0</v>
      </c>
      <c r="BT24" s="3">
        <v>0.03</v>
      </c>
      <c r="BU24" s="3">
        <v>0</v>
      </c>
      <c r="BV24" s="3">
        <v>0</v>
      </c>
      <c r="BW24" s="3">
        <v>0.12</v>
      </c>
      <c r="BX24" s="3">
        <v>0.02</v>
      </c>
      <c r="BY24" s="3">
        <v>0</v>
      </c>
      <c r="BZ24" s="3">
        <v>0</v>
      </c>
      <c r="CA24" s="3">
        <v>0</v>
      </c>
      <c r="CB24" s="3">
        <v>0</v>
      </c>
      <c r="CC24" s="19"/>
    </row>
    <row r="25" spans="1:81" s="3" customFormat="1">
      <c r="A25" s="10"/>
      <c r="B25" s="15" t="s">
        <v>81</v>
      </c>
      <c r="C25" s="24"/>
      <c r="D25" s="3">
        <v>56</v>
      </c>
      <c r="E25" s="82">
        <f>SUM(E18:F24)</f>
        <v>29.079999999999995</v>
      </c>
      <c r="F25" s="82"/>
      <c r="G25" s="82">
        <f>SUM(G18:H24)</f>
        <v>27.5</v>
      </c>
      <c r="H25" s="82"/>
      <c r="I25" s="21">
        <f>SUM(I18:I24)</f>
        <v>111.38000000000001</v>
      </c>
      <c r="J25" s="21">
        <f>SUM(J18:J24)</f>
        <v>814.69999999999993</v>
      </c>
      <c r="K25" s="13">
        <v>0</v>
      </c>
      <c r="L25" s="13">
        <v>0</v>
      </c>
      <c r="M25" s="13">
        <v>0</v>
      </c>
      <c r="N25" s="13">
        <v>0</v>
      </c>
      <c r="O25" s="13">
        <v>35.44</v>
      </c>
      <c r="P25" s="13">
        <v>63.97</v>
      </c>
      <c r="Q25" s="13">
        <v>7.87</v>
      </c>
      <c r="R25" s="13">
        <v>0</v>
      </c>
      <c r="S25" s="13">
        <v>0</v>
      </c>
      <c r="T25" s="13">
        <v>1.3</v>
      </c>
      <c r="U25" s="13">
        <v>8.16</v>
      </c>
      <c r="V25" s="13">
        <v>1726.64</v>
      </c>
      <c r="W25" s="13">
        <v>2290.9299999999998</v>
      </c>
      <c r="X25" s="20">
        <f>SUM(X18:X24)</f>
        <v>377.54999999999995</v>
      </c>
      <c r="Y25" s="20">
        <f>SUM(Y18:Y24)</f>
        <v>266.12</v>
      </c>
      <c r="Z25" s="20">
        <f>SUM(Z18:Z24)</f>
        <v>674.91000000000008</v>
      </c>
      <c r="AA25" s="20">
        <f>SUM(AA18:AA24)</f>
        <v>9.14</v>
      </c>
      <c r="AB25" s="20">
        <v>0</v>
      </c>
      <c r="AC25" s="20"/>
      <c r="AD25" s="20">
        <v>0</v>
      </c>
      <c r="AE25" s="20">
        <v>0</v>
      </c>
      <c r="AF25" s="20">
        <f>SUM(AF18:AF24)</f>
        <v>0.51</v>
      </c>
      <c r="AG25" s="20"/>
      <c r="AH25" s="20"/>
      <c r="AI25" s="20"/>
      <c r="AJ25" s="20">
        <f>SUM(AJ18:AJ24)</f>
        <v>68.490000000000009</v>
      </c>
      <c r="AK25" s="3">
        <v>0</v>
      </c>
      <c r="AL25" s="3">
        <v>0</v>
      </c>
      <c r="AM25" s="3">
        <v>0</v>
      </c>
      <c r="AN25" s="3">
        <v>3835.36</v>
      </c>
      <c r="AO25" s="3">
        <v>2287.9499999999998</v>
      </c>
      <c r="AP25" s="3">
        <v>1251.17</v>
      </c>
      <c r="AQ25" s="3">
        <v>1898.74</v>
      </c>
      <c r="AR25" s="3">
        <v>495.14</v>
      </c>
      <c r="AS25" s="3">
        <v>2677.99</v>
      </c>
      <c r="AT25" s="3">
        <v>2458.54</v>
      </c>
      <c r="AU25" s="3">
        <v>5137.34</v>
      </c>
      <c r="AV25" s="3">
        <v>5390.77</v>
      </c>
      <c r="AW25" s="3">
        <v>1480.33</v>
      </c>
      <c r="AX25" s="3">
        <v>2731.47</v>
      </c>
      <c r="AY25" s="3">
        <v>11406.22</v>
      </c>
      <c r="AZ25" s="3">
        <v>548.21</v>
      </c>
      <c r="BA25" s="3">
        <v>3036.12</v>
      </c>
      <c r="BB25" s="3">
        <v>2530.7600000000002</v>
      </c>
      <c r="BC25" s="3">
        <v>1693.7</v>
      </c>
      <c r="BD25" s="3">
        <v>780.17</v>
      </c>
      <c r="BE25" s="3">
        <v>1.88</v>
      </c>
      <c r="BF25" s="3">
        <v>2.4700000000000002</v>
      </c>
      <c r="BG25" s="3">
        <v>1.84</v>
      </c>
      <c r="BH25" s="3">
        <v>4.49</v>
      </c>
      <c r="BI25" s="3">
        <v>0.32</v>
      </c>
      <c r="BJ25" s="3">
        <v>1.66</v>
      </c>
      <c r="BK25" s="3">
        <v>0.25</v>
      </c>
      <c r="BL25" s="3">
        <v>11.51</v>
      </c>
      <c r="BM25" s="3">
        <v>0.14000000000000001</v>
      </c>
      <c r="BN25" s="3">
        <v>6.41</v>
      </c>
      <c r="BO25" s="3">
        <v>1.76</v>
      </c>
      <c r="BP25" s="3">
        <v>1.58</v>
      </c>
      <c r="BQ25" s="3">
        <v>0.06</v>
      </c>
      <c r="BR25" s="3">
        <v>2.31</v>
      </c>
      <c r="BS25" s="3">
        <v>0.93</v>
      </c>
      <c r="BT25" s="3">
        <v>60.24</v>
      </c>
      <c r="BU25" s="3">
        <v>0.01</v>
      </c>
      <c r="BV25" s="3">
        <v>0.01</v>
      </c>
      <c r="BW25" s="3">
        <v>23.51</v>
      </c>
      <c r="BX25" s="3">
        <v>0.8</v>
      </c>
      <c r="BY25" s="3">
        <v>0.2</v>
      </c>
      <c r="BZ25" s="3">
        <v>0</v>
      </c>
      <c r="CA25" s="3">
        <v>0</v>
      </c>
      <c r="CB25" s="3">
        <v>56</v>
      </c>
      <c r="CC25" s="19"/>
    </row>
    <row r="26" spans="1:81" s="3" customFormat="1">
      <c r="A26" s="10"/>
      <c r="B26" s="15" t="s">
        <v>89</v>
      </c>
      <c r="C26" s="24"/>
      <c r="D26" s="3">
        <v>56</v>
      </c>
      <c r="E26" s="82">
        <f>E16+E25</f>
        <v>60.249999999999986</v>
      </c>
      <c r="F26" s="82"/>
      <c r="G26" s="82">
        <f>G16+G25</f>
        <v>65.009999999999991</v>
      </c>
      <c r="H26" s="82"/>
      <c r="I26" s="21">
        <f>I16+I25</f>
        <v>151.44</v>
      </c>
      <c r="J26" s="21">
        <f>J16+J25</f>
        <v>1438.15</v>
      </c>
      <c r="K26" s="13">
        <v>0</v>
      </c>
      <c r="L26" s="13">
        <v>0</v>
      </c>
      <c r="M26" s="13">
        <v>2.2999999999999998</v>
      </c>
      <c r="N26" s="13">
        <v>0</v>
      </c>
      <c r="O26" s="13">
        <v>55.54</v>
      </c>
      <c r="P26" s="13">
        <v>76.17</v>
      </c>
      <c r="Q26" s="13">
        <v>9.74</v>
      </c>
      <c r="R26" s="13">
        <v>0</v>
      </c>
      <c r="S26" s="13">
        <v>0</v>
      </c>
      <c r="T26" s="13">
        <v>2.5</v>
      </c>
      <c r="U26" s="13">
        <v>11.45</v>
      </c>
      <c r="V26" s="13">
        <v>2211.62</v>
      </c>
      <c r="W26" s="13">
        <v>3185.54</v>
      </c>
      <c r="X26" s="20">
        <f>X16+X25</f>
        <v>786.7299999999999</v>
      </c>
      <c r="Y26" s="20">
        <f>Y16+Y25</f>
        <v>364.85</v>
      </c>
      <c r="Z26" s="20">
        <f>Z16+Z25</f>
        <v>1222.3200000000002</v>
      </c>
      <c r="AA26" s="20">
        <f>AA16+AA25</f>
        <v>17.11</v>
      </c>
      <c r="AB26" s="20">
        <v>0</v>
      </c>
      <c r="AC26" s="20"/>
      <c r="AD26" s="20">
        <v>0</v>
      </c>
      <c r="AE26" s="20">
        <v>0</v>
      </c>
      <c r="AF26" s="20">
        <f>AF16+AF25</f>
        <v>0.75</v>
      </c>
      <c r="AG26" s="20"/>
      <c r="AH26" s="20"/>
      <c r="AI26" s="20"/>
      <c r="AJ26" s="20">
        <f>AJ16+AJ25</f>
        <v>90.950000000000017</v>
      </c>
      <c r="AK26" s="3">
        <v>0</v>
      </c>
      <c r="AL26" s="3">
        <v>0</v>
      </c>
      <c r="AM26" s="3">
        <v>0</v>
      </c>
      <c r="AN26" s="3">
        <v>5454.93</v>
      </c>
      <c r="AO26" s="3">
        <v>3381.92</v>
      </c>
      <c r="AP26" s="3">
        <v>1808.61</v>
      </c>
      <c r="AQ26" s="3">
        <v>2760.53</v>
      </c>
      <c r="AR26" s="3">
        <v>808.49</v>
      </c>
      <c r="AS26" s="3">
        <v>3727.76</v>
      </c>
      <c r="AT26" s="3">
        <v>3391.22</v>
      </c>
      <c r="AU26" s="3">
        <v>6639.19</v>
      </c>
      <c r="AV26" s="3">
        <v>7290.23</v>
      </c>
      <c r="AW26" s="3">
        <v>2014.29</v>
      </c>
      <c r="AX26" s="3">
        <v>3468.78</v>
      </c>
      <c r="AY26" s="3">
        <v>15254.59</v>
      </c>
      <c r="AZ26" s="3">
        <v>919.46</v>
      </c>
      <c r="BA26" s="3">
        <v>4334.53</v>
      </c>
      <c r="BB26" s="3">
        <v>3800.72</v>
      </c>
      <c r="BC26" s="3">
        <v>2459.5100000000002</v>
      </c>
      <c r="BD26" s="3">
        <v>1148.3599999999999</v>
      </c>
      <c r="BE26" s="3">
        <v>2.31</v>
      </c>
      <c r="BF26" s="3">
        <v>2.95</v>
      </c>
      <c r="BG26" s="3">
        <v>2.23</v>
      </c>
      <c r="BH26" s="3">
        <v>5.48</v>
      </c>
      <c r="BI26" s="3">
        <v>0.63</v>
      </c>
      <c r="BJ26" s="3">
        <v>2.84</v>
      </c>
      <c r="BK26" s="3">
        <v>0.67</v>
      </c>
      <c r="BL26" s="3">
        <v>15.12</v>
      </c>
      <c r="BM26" s="3">
        <v>0.34</v>
      </c>
      <c r="BN26" s="3">
        <v>7.41</v>
      </c>
      <c r="BO26" s="3">
        <v>1.99</v>
      </c>
      <c r="BP26" s="3">
        <v>1.78</v>
      </c>
      <c r="BQ26" s="3">
        <v>0.06</v>
      </c>
      <c r="BR26" s="3">
        <v>2.77</v>
      </c>
      <c r="BS26" s="3">
        <v>1.39</v>
      </c>
      <c r="BT26" s="3">
        <v>71.19</v>
      </c>
      <c r="BU26" s="3">
        <v>0.02</v>
      </c>
      <c r="BV26" s="3">
        <v>0.01</v>
      </c>
      <c r="BW26" s="3">
        <v>28.17</v>
      </c>
      <c r="BX26" s="3">
        <v>1.25</v>
      </c>
      <c r="BY26" s="3">
        <v>0.3</v>
      </c>
      <c r="BZ26" s="3">
        <v>0</v>
      </c>
      <c r="CA26" s="3">
        <v>0</v>
      </c>
      <c r="CB26" s="3">
        <v>56</v>
      </c>
      <c r="CC26" s="19"/>
    </row>
    <row r="27" spans="1:81" s="3" customFormat="1" ht="15">
      <c r="C27" s="19"/>
      <c r="E27" s="19"/>
      <c r="F27" s="19"/>
      <c r="G27" s="19"/>
      <c r="H27" s="19"/>
      <c r="I27" s="19"/>
      <c r="J27" s="19"/>
      <c r="CC27" s="19"/>
    </row>
    <row r="28" spans="1:81" s="3" customFormat="1" ht="15">
      <c r="C28" s="19"/>
      <c r="E28" s="19"/>
      <c r="F28" s="19"/>
      <c r="G28" s="19"/>
      <c r="H28" s="19"/>
      <c r="I28" s="19"/>
      <c r="J28" s="19"/>
      <c r="CC28" s="19"/>
    </row>
    <row r="29" spans="1:81" s="3" customFormat="1" ht="15">
      <c r="C29" s="19"/>
      <c r="E29" s="19"/>
      <c r="F29" s="19"/>
      <c r="G29" s="19"/>
      <c r="H29" s="19"/>
      <c r="I29" s="19"/>
      <c r="J29" s="19"/>
      <c r="CC29" s="19"/>
    </row>
    <row r="30" spans="1:81" s="3" customFormat="1" ht="15">
      <c r="C30" s="19"/>
      <c r="E30" s="19"/>
      <c r="F30" s="19"/>
      <c r="G30" s="19"/>
      <c r="H30" s="19"/>
      <c r="I30" s="19"/>
      <c r="J30" s="19"/>
      <c r="CC30" s="19"/>
    </row>
    <row r="31" spans="1:81" s="3" customFormat="1" ht="15">
      <c r="C31" s="19"/>
      <c r="E31" s="19"/>
      <c r="F31" s="19"/>
      <c r="G31" s="19"/>
      <c r="H31" s="19"/>
      <c r="I31" s="19"/>
      <c r="J31" s="19"/>
      <c r="CC31" s="19"/>
    </row>
    <row r="32" spans="1:81" s="3" customFormat="1" ht="15">
      <c r="C32" s="19"/>
      <c r="E32" s="19"/>
      <c r="F32" s="19"/>
      <c r="G32" s="19"/>
      <c r="H32" s="19"/>
      <c r="I32" s="19"/>
      <c r="J32" s="19"/>
      <c r="CC32" s="19"/>
    </row>
    <row r="33" spans="3:81" s="3" customFormat="1" ht="15">
      <c r="C33" s="19"/>
      <c r="E33" s="19"/>
      <c r="F33" s="19"/>
      <c r="G33" s="19"/>
      <c r="H33" s="19"/>
      <c r="I33" s="19"/>
      <c r="J33" s="19"/>
      <c r="CC33" s="19"/>
    </row>
    <row r="34" spans="3:81" s="3" customFormat="1" ht="15">
      <c r="C34" s="19"/>
      <c r="E34" s="19"/>
      <c r="F34" s="19"/>
      <c r="G34" s="19"/>
      <c r="H34" s="19"/>
      <c r="I34" s="19"/>
      <c r="J34" s="19"/>
      <c r="CC34" s="19"/>
    </row>
    <row r="35" spans="3:81" s="3" customFormat="1" ht="15">
      <c r="C35" s="19"/>
      <c r="E35" s="19"/>
      <c r="F35" s="19"/>
      <c r="G35" s="19"/>
      <c r="H35" s="19"/>
      <c r="I35" s="19"/>
      <c r="J35" s="19"/>
      <c r="CC35" s="19"/>
    </row>
    <row r="36" spans="3:81" s="3" customFormat="1" ht="15">
      <c r="C36" s="19"/>
      <c r="E36" s="19"/>
      <c r="F36" s="19"/>
      <c r="G36" s="19"/>
      <c r="H36" s="19"/>
      <c r="I36" s="19"/>
      <c r="J36" s="19"/>
      <c r="CC36" s="19"/>
    </row>
    <row r="37" spans="3:81" s="3" customFormat="1" ht="15">
      <c r="C37" s="19"/>
      <c r="E37" s="19"/>
      <c r="F37" s="19"/>
      <c r="G37" s="19"/>
      <c r="H37" s="19"/>
      <c r="I37" s="19"/>
      <c r="J37" s="19"/>
      <c r="CC37" s="19"/>
    </row>
    <row r="38" spans="3:81" s="3" customFormat="1" ht="15">
      <c r="C38" s="19"/>
      <c r="E38" s="19"/>
      <c r="F38" s="19"/>
      <c r="G38" s="19"/>
      <c r="H38" s="19"/>
      <c r="I38" s="19"/>
      <c r="J38" s="19"/>
      <c r="CC38" s="19"/>
    </row>
    <row r="39" spans="3:81" s="3" customFormat="1" ht="15">
      <c r="C39" s="19"/>
      <c r="E39" s="19"/>
      <c r="F39" s="19"/>
      <c r="G39" s="19"/>
      <c r="H39" s="19"/>
      <c r="I39" s="19"/>
      <c r="J39" s="19"/>
      <c r="CC39" s="19"/>
    </row>
    <row r="40" spans="3:81" s="3" customFormat="1" ht="15">
      <c r="C40" s="19"/>
      <c r="E40" s="19"/>
      <c r="F40" s="19"/>
      <c r="G40" s="19"/>
      <c r="H40" s="19"/>
      <c r="I40" s="19"/>
      <c r="J40" s="19"/>
      <c r="CC40" s="19"/>
    </row>
    <row r="41" spans="3:81" s="3" customFormat="1" ht="15">
      <c r="C41" s="19"/>
      <c r="E41" s="19"/>
      <c r="F41" s="19"/>
      <c r="G41" s="19"/>
      <c r="H41" s="19"/>
      <c r="I41" s="19"/>
      <c r="J41" s="19"/>
      <c r="CC41" s="19"/>
    </row>
    <row r="42" spans="3:81" s="3" customFormat="1" ht="15">
      <c r="C42" s="19"/>
      <c r="E42" s="19"/>
      <c r="F42" s="19"/>
      <c r="G42" s="19"/>
      <c r="H42" s="19"/>
      <c r="I42" s="19"/>
      <c r="J42" s="19"/>
      <c r="CC42" s="19"/>
    </row>
    <row r="43" spans="3:81" s="3" customFormat="1" ht="15">
      <c r="C43" s="19"/>
      <c r="E43" s="19"/>
      <c r="F43" s="19"/>
      <c r="G43" s="19"/>
      <c r="H43" s="19"/>
      <c r="I43" s="19"/>
      <c r="J43" s="19"/>
      <c r="CC43" s="19"/>
    </row>
    <row r="44" spans="3:81" s="3" customFormat="1" ht="15">
      <c r="C44" s="19"/>
      <c r="E44" s="19"/>
      <c r="F44" s="19"/>
      <c r="G44" s="19"/>
      <c r="H44" s="19"/>
      <c r="I44" s="19"/>
      <c r="J44" s="19"/>
      <c r="CC44" s="19"/>
    </row>
    <row r="45" spans="3:81" s="3" customFormat="1" ht="15">
      <c r="C45" s="19"/>
      <c r="E45" s="19"/>
      <c r="F45" s="19"/>
      <c r="G45" s="19"/>
      <c r="H45" s="19"/>
      <c r="I45" s="19"/>
      <c r="J45" s="19"/>
      <c r="CC45" s="19"/>
    </row>
    <row r="46" spans="3:81" s="3" customFormat="1" ht="15">
      <c r="C46" s="19"/>
      <c r="E46" s="19"/>
      <c r="F46" s="19"/>
      <c r="G46" s="19"/>
      <c r="H46" s="19"/>
      <c r="I46" s="19"/>
      <c r="J46" s="19"/>
      <c r="CC46" s="19"/>
    </row>
    <row r="47" spans="3:81" s="3" customFormat="1" ht="15">
      <c r="C47" s="19"/>
      <c r="E47" s="19"/>
      <c r="F47" s="19"/>
      <c r="G47" s="19"/>
      <c r="H47" s="19"/>
      <c r="I47" s="19"/>
      <c r="J47" s="19"/>
      <c r="CC47" s="19"/>
    </row>
    <row r="48" spans="3:81" s="3" customFormat="1" ht="15">
      <c r="C48" s="19"/>
      <c r="E48" s="19"/>
      <c r="F48" s="19"/>
      <c r="G48" s="19"/>
      <c r="H48" s="19"/>
      <c r="I48" s="19"/>
      <c r="J48" s="19"/>
      <c r="CC48" s="19"/>
    </row>
    <row r="49" spans="3:81" s="3" customFormat="1" ht="15">
      <c r="C49" s="19"/>
      <c r="E49" s="19"/>
      <c r="F49" s="19"/>
      <c r="G49" s="19"/>
      <c r="H49" s="19"/>
      <c r="I49" s="19"/>
      <c r="J49" s="19"/>
      <c r="CC49" s="19"/>
    </row>
    <row r="50" spans="3:81" s="3" customFormat="1" ht="15">
      <c r="C50" s="19"/>
      <c r="E50" s="19"/>
      <c r="F50" s="19"/>
      <c r="G50" s="19"/>
      <c r="H50" s="19"/>
      <c r="I50" s="19"/>
      <c r="J50" s="19"/>
      <c r="CC50" s="19"/>
    </row>
    <row r="51" spans="3:81" s="3" customFormat="1" ht="15">
      <c r="C51" s="19"/>
      <c r="E51" s="19"/>
      <c r="F51" s="19"/>
      <c r="G51" s="19"/>
      <c r="H51" s="19"/>
      <c r="I51" s="19"/>
      <c r="J51" s="19"/>
      <c r="CC51" s="19"/>
    </row>
    <row r="52" spans="3:81" s="3" customFormat="1" ht="15">
      <c r="C52" s="19"/>
      <c r="E52" s="19"/>
      <c r="F52" s="19"/>
      <c r="G52" s="19"/>
      <c r="H52" s="19"/>
      <c r="I52" s="19"/>
      <c r="J52" s="19"/>
      <c r="CC52" s="19"/>
    </row>
    <row r="53" spans="3:81" s="3" customFormat="1" ht="15">
      <c r="C53" s="19"/>
      <c r="E53" s="19"/>
      <c r="F53" s="19"/>
      <c r="G53" s="19"/>
      <c r="H53" s="19"/>
      <c r="I53" s="19"/>
      <c r="J53" s="19"/>
      <c r="CC53" s="19"/>
    </row>
    <row r="54" spans="3:81" s="3" customFormat="1" ht="15">
      <c r="C54" s="19"/>
      <c r="E54" s="19"/>
      <c r="F54" s="19"/>
      <c r="G54" s="19"/>
      <c r="H54" s="19"/>
      <c r="I54" s="19"/>
      <c r="J54" s="19"/>
      <c r="CC54" s="19"/>
    </row>
    <row r="55" spans="3:81" s="3" customFormat="1" ht="15">
      <c r="C55" s="19"/>
      <c r="E55" s="19"/>
      <c r="F55" s="19"/>
      <c r="G55" s="19"/>
      <c r="H55" s="19"/>
      <c r="I55" s="19"/>
      <c r="J55" s="19"/>
      <c r="CC55" s="19"/>
    </row>
    <row r="56" spans="3:81" s="3" customFormat="1" ht="15">
      <c r="C56" s="19"/>
      <c r="E56" s="19"/>
      <c r="F56" s="19"/>
      <c r="G56" s="19"/>
      <c r="H56" s="19"/>
      <c r="I56" s="19"/>
      <c r="J56" s="19"/>
      <c r="CC56" s="19"/>
    </row>
    <row r="57" spans="3:81" s="3" customFormat="1" ht="15">
      <c r="C57" s="19"/>
      <c r="E57" s="19"/>
      <c r="F57" s="19"/>
      <c r="G57" s="19"/>
      <c r="H57" s="19"/>
      <c r="I57" s="19"/>
      <c r="J57" s="19"/>
      <c r="CC57" s="19"/>
    </row>
    <row r="58" spans="3:81" s="3" customFormat="1" ht="15">
      <c r="C58" s="19"/>
      <c r="E58" s="19"/>
      <c r="F58" s="19"/>
      <c r="G58" s="19"/>
      <c r="H58" s="19"/>
      <c r="I58" s="19"/>
      <c r="J58" s="19"/>
      <c r="CC58" s="19"/>
    </row>
    <row r="59" spans="3:81" s="3" customFormat="1" ht="15">
      <c r="C59" s="19"/>
      <c r="E59" s="19"/>
      <c r="F59" s="19"/>
      <c r="G59" s="19"/>
      <c r="H59" s="19"/>
      <c r="I59" s="19"/>
      <c r="J59" s="19"/>
      <c r="CC59" s="19"/>
    </row>
    <row r="60" spans="3:81" s="3" customFormat="1" ht="15">
      <c r="C60" s="19"/>
      <c r="E60" s="19"/>
      <c r="F60" s="19"/>
      <c r="G60" s="19"/>
      <c r="H60" s="19"/>
      <c r="I60" s="19"/>
      <c r="J60" s="19"/>
      <c r="CC60" s="19"/>
    </row>
    <row r="61" spans="3:81" s="3" customFormat="1" ht="15">
      <c r="C61" s="19"/>
      <c r="E61" s="19"/>
      <c r="F61" s="19"/>
      <c r="G61" s="19"/>
      <c r="H61" s="19"/>
      <c r="I61" s="19"/>
      <c r="J61" s="19"/>
      <c r="CC61" s="19"/>
    </row>
    <row r="62" spans="3:81" s="3" customFormat="1" ht="15">
      <c r="C62" s="19"/>
      <c r="E62" s="19"/>
      <c r="F62" s="19"/>
      <c r="G62" s="19"/>
      <c r="H62" s="19"/>
      <c r="I62" s="19"/>
      <c r="J62" s="19"/>
      <c r="CC62" s="19"/>
    </row>
    <row r="63" spans="3:81" s="3" customFormat="1" ht="15">
      <c r="C63" s="19"/>
      <c r="E63" s="19"/>
      <c r="F63" s="19"/>
      <c r="G63" s="19"/>
      <c r="H63" s="19"/>
      <c r="I63" s="19"/>
      <c r="J63" s="19"/>
      <c r="CC63" s="19"/>
    </row>
    <row r="64" spans="3:81" s="3" customFormat="1" ht="15">
      <c r="C64" s="19"/>
      <c r="E64" s="19"/>
      <c r="F64" s="19"/>
      <c r="G64" s="19"/>
      <c r="H64" s="19"/>
      <c r="I64" s="19"/>
      <c r="J64" s="19"/>
      <c r="CC64" s="19"/>
    </row>
    <row r="65" spans="3:81" s="3" customFormat="1" ht="15">
      <c r="C65" s="19"/>
      <c r="E65" s="19"/>
      <c r="F65" s="19"/>
      <c r="G65" s="19"/>
      <c r="H65" s="19"/>
      <c r="I65" s="19"/>
      <c r="J65" s="19"/>
      <c r="CC65" s="19"/>
    </row>
    <row r="66" spans="3:81" s="3" customFormat="1" ht="15">
      <c r="C66" s="19"/>
      <c r="E66" s="19"/>
      <c r="F66" s="19"/>
      <c r="G66" s="19"/>
      <c r="H66" s="19"/>
      <c r="I66" s="19"/>
      <c r="J66" s="19"/>
      <c r="CC66" s="19"/>
    </row>
    <row r="67" spans="3:81" s="3" customFormat="1" ht="15">
      <c r="C67" s="19"/>
      <c r="E67" s="19"/>
      <c r="F67" s="19"/>
      <c r="G67" s="19"/>
      <c r="H67" s="19"/>
      <c r="I67" s="19"/>
      <c r="J67" s="19"/>
      <c r="CC67" s="19"/>
    </row>
    <row r="68" spans="3:81" s="3" customFormat="1" ht="15">
      <c r="C68" s="19"/>
      <c r="E68" s="19"/>
      <c r="F68" s="19"/>
      <c r="G68" s="19"/>
      <c r="H68" s="19"/>
      <c r="I68" s="19"/>
      <c r="J68" s="19"/>
      <c r="CC68" s="19"/>
    </row>
    <row r="69" spans="3:81" s="3" customFormat="1" ht="15">
      <c r="C69" s="19"/>
      <c r="E69" s="19"/>
      <c r="F69" s="19"/>
      <c r="G69" s="19"/>
      <c r="H69" s="19"/>
      <c r="I69" s="19"/>
      <c r="J69" s="19"/>
      <c r="CC69" s="19"/>
    </row>
    <row r="70" spans="3:81" s="3" customFormat="1" ht="15">
      <c r="C70" s="19"/>
      <c r="E70" s="19"/>
      <c r="F70" s="19"/>
      <c r="G70" s="19"/>
      <c r="H70" s="19"/>
      <c r="I70" s="19"/>
      <c r="J70" s="19"/>
      <c r="CC70" s="19"/>
    </row>
    <row r="71" spans="3:81" s="3" customFormat="1" ht="15">
      <c r="C71" s="19"/>
      <c r="E71" s="19"/>
      <c r="F71" s="19"/>
      <c r="G71" s="19"/>
      <c r="H71" s="19"/>
      <c r="I71" s="19"/>
      <c r="J71" s="19"/>
      <c r="CC71" s="19"/>
    </row>
    <row r="72" spans="3:81" s="3" customFormat="1" ht="15">
      <c r="C72" s="19"/>
      <c r="E72" s="19"/>
      <c r="F72" s="19"/>
      <c r="G72" s="19"/>
      <c r="H72" s="19"/>
      <c r="I72" s="19"/>
      <c r="J72" s="19"/>
      <c r="CC72" s="19"/>
    </row>
    <row r="73" spans="3:81" s="3" customFormat="1" ht="15">
      <c r="C73" s="19"/>
      <c r="E73" s="19"/>
      <c r="F73" s="19"/>
      <c r="G73" s="19"/>
      <c r="H73" s="19"/>
      <c r="I73" s="19"/>
      <c r="J73" s="19"/>
      <c r="CC73" s="19"/>
    </row>
    <row r="74" spans="3:81" s="3" customFormat="1" ht="15">
      <c r="C74" s="19"/>
      <c r="E74" s="19"/>
      <c r="F74" s="19"/>
      <c r="G74" s="19"/>
      <c r="H74" s="19"/>
      <c r="I74" s="19"/>
      <c r="J74" s="19"/>
      <c r="CC74" s="19"/>
    </row>
    <row r="75" spans="3:81" s="3" customFormat="1" ht="15">
      <c r="C75" s="19"/>
      <c r="E75" s="19"/>
      <c r="F75" s="19"/>
      <c r="G75" s="19"/>
      <c r="H75" s="19"/>
      <c r="I75" s="19"/>
      <c r="J75" s="19"/>
      <c r="CC75" s="19"/>
    </row>
    <row r="76" spans="3:81" s="3" customFormat="1" ht="15">
      <c r="C76" s="19"/>
      <c r="E76" s="19"/>
      <c r="F76" s="19"/>
      <c r="G76" s="19"/>
      <c r="H76" s="19"/>
      <c r="I76" s="19"/>
      <c r="J76" s="19"/>
      <c r="CC76" s="19"/>
    </row>
    <row r="77" spans="3:81" s="3" customFormat="1" ht="15">
      <c r="C77" s="19"/>
      <c r="E77" s="19"/>
      <c r="F77" s="19"/>
      <c r="G77" s="19"/>
      <c r="H77" s="19"/>
      <c r="I77" s="19"/>
      <c r="J77" s="19"/>
      <c r="CC77" s="19"/>
    </row>
    <row r="78" spans="3:81" s="3" customFormat="1" ht="15">
      <c r="C78" s="19"/>
      <c r="E78" s="19"/>
      <c r="F78" s="19"/>
      <c r="G78" s="19"/>
      <c r="H78" s="19"/>
      <c r="I78" s="19"/>
      <c r="J78" s="19"/>
      <c r="CC78" s="19"/>
    </row>
    <row r="79" spans="3:81" s="3" customFormat="1" ht="15">
      <c r="C79" s="19"/>
      <c r="E79" s="19"/>
      <c r="F79" s="19"/>
      <c r="G79" s="19"/>
      <c r="H79" s="19"/>
      <c r="I79" s="19"/>
      <c r="J79" s="19"/>
      <c r="CC79" s="19"/>
    </row>
    <row r="80" spans="3:81" s="3" customFormat="1" ht="15">
      <c r="C80" s="19"/>
      <c r="E80" s="19"/>
      <c r="F80" s="19"/>
      <c r="G80" s="19"/>
      <c r="H80" s="19"/>
      <c r="I80" s="19"/>
      <c r="J80" s="19"/>
      <c r="CC80" s="19"/>
    </row>
    <row r="81" spans="3:81" s="3" customFormat="1" ht="15">
      <c r="C81" s="19"/>
      <c r="E81" s="19"/>
      <c r="F81" s="19"/>
      <c r="G81" s="19"/>
      <c r="H81" s="19"/>
      <c r="I81" s="19"/>
      <c r="J81" s="19"/>
      <c r="CC81" s="19"/>
    </row>
    <row r="82" spans="3:81" s="3" customFormat="1" ht="15">
      <c r="C82" s="19"/>
      <c r="E82" s="19"/>
      <c r="F82" s="19"/>
      <c r="G82" s="19"/>
      <c r="H82" s="19"/>
      <c r="I82" s="19"/>
      <c r="J82" s="19"/>
      <c r="CC82" s="19"/>
    </row>
    <row r="83" spans="3:81" s="3" customFormat="1" ht="15">
      <c r="C83" s="19"/>
      <c r="E83" s="19"/>
      <c r="F83" s="19"/>
      <c r="G83" s="19"/>
      <c r="H83" s="19"/>
      <c r="I83" s="19"/>
      <c r="J83" s="19"/>
      <c r="CC83" s="19"/>
    </row>
    <row r="84" spans="3:81" s="3" customFormat="1" ht="15">
      <c r="C84" s="19"/>
      <c r="E84" s="19"/>
      <c r="F84" s="19"/>
      <c r="G84" s="19"/>
      <c r="H84" s="19"/>
      <c r="I84" s="19"/>
      <c r="J84" s="19"/>
      <c r="CC84" s="19"/>
    </row>
    <row r="85" spans="3:81" s="3" customFormat="1" ht="15">
      <c r="C85" s="19"/>
      <c r="E85" s="19"/>
      <c r="F85" s="19"/>
      <c r="G85" s="19"/>
      <c r="H85" s="19"/>
      <c r="I85" s="19"/>
      <c r="J85" s="19"/>
      <c r="CC85" s="19"/>
    </row>
    <row r="86" spans="3:81" s="3" customFormat="1" ht="15">
      <c r="C86" s="19"/>
      <c r="E86" s="19"/>
      <c r="F86" s="19"/>
      <c r="G86" s="19"/>
      <c r="H86" s="19"/>
      <c r="I86" s="19"/>
      <c r="J86" s="19"/>
      <c r="CC86" s="19"/>
    </row>
    <row r="87" spans="3:81" s="3" customFormat="1" ht="15">
      <c r="C87" s="19"/>
      <c r="E87" s="19"/>
      <c r="F87" s="19"/>
      <c r="G87" s="19"/>
      <c r="H87" s="19"/>
      <c r="I87" s="19"/>
      <c r="J87" s="19"/>
      <c r="CC87" s="19"/>
    </row>
    <row r="88" spans="3:81" s="3" customFormat="1" ht="15">
      <c r="C88" s="19"/>
      <c r="E88" s="19"/>
      <c r="F88" s="19"/>
      <c r="G88" s="19"/>
      <c r="H88" s="19"/>
      <c r="I88" s="19"/>
      <c r="J88" s="19"/>
      <c r="CC88" s="19"/>
    </row>
    <row r="89" spans="3:81" s="3" customFormat="1" ht="15">
      <c r="C89" s="19"/>
      <c r="E89" s="19"/>
      <c r="F89" s="19"/>
      <c r="G89" s="19"/>
      <c r="H89" s="19"/>
      <c r="I89" s="19"/>
      <c r="J89" s="19"/>
      <c r="CC89" s="19"/>
    </row>
    <row r="90" spans="3:81" s="3" customFormat="1" ht="15">
      <c r="C90" s="19"/>
      <c r="E90" s="19"/>
      <c r="F90" s="19"/>
      <c r="G90" s="19"/>
      <c r="H90" s="19"/>
      <c r="I90" s="19"/>
      <c r="J90" s="19"/>
      <c r="CC90" s="19"/>
    </row>
    <row r="91" spans="3:81" s="3" customFormat="1" ht="15">
      <c r="C91" s="19"/>
      <c r="E91" s="19"/>
      <c r="F91" s="19"/>
      <c r="G91" s="19"/>
      <c r="H91" s="19"/>
      <c r="I91" s="19"/>
      <c r="J91" s="19"/>
      <c r="CC91" s="19"/>
    </row>
    <row r="92" spans="3:81" s="3" customFormat="1" ht="15">
      <c r="C92" s="19"/>
      <c r="E92" s="19"/>
      <c r="F92" s="19"/>
      <c r="G92" s="19"/>
      <c r="H92" s="19"/>
      <c r="I92" s="19"/>
      <c r="J92" s="19"/>
      <c r="CC92" s="19"/>
    </row>
    <row r="93" spans="3:81" s="3" customFormat="1" ht="15">
      <c r="C93" s="19"/>
      <c r="E93" s="19"/>
      <c r="F93" s="19"/>
      <c r="G93" s="19"/>
      <c r="H93" s="19"/>
      <c r="I93" s="19"/>
      <c r="J93" s="19"/>
      <c r="CC93" s="19"/>
    </row>
    <row r="94" spans="3:81" s="3" customFormat="1" ht="15">
      <c r="C94" s="19"/>
      <c r="E94" s="19"/>
      <c r="F94" s="19"/>
      <c r="G94" s="19"/>
      <c r="H94" s="19"/>
      <c r="I94" s="19"/>
      <c r="J94" s="19"/>
      <c r="CC94" s="19"/>
    </row>
    <row r="95" spans="3:81" s="3" customFormat="1" ht="15">
      <c r="C95" s="19"/>
      <c r="E95" s="19"/>
      <c r="F95" s="19"/>
      <c r="G95" s="19"/>
      <c r="H95" s="19"/>
      <c r="I95" s="19"/>
      <c r="J95" s="19"/>
      <c r="CC95" s="19"/>
    </row>
    <row r="96" spans="3:81" s="3" customFormat="1" ht="15">
      <c r="C96" s="19"/>
      <c r="E96" s="19"/>
      <c r="F96" s="19"/>
      <c r="G96" s="19"/>
      <c r="H96" s="19"/>
      <c r="I96" s="19"/>
      <c r="J96" s="19"/>
      <c r="CC96" s="19"/>
    </row>
    <row r="97" spans="3:81" s="3" customFormat="1" ht="15">
      <c r="C97" s="19"/>
      <c r="E97" s="19"/>
      <c r="F97" s="19"/>
      <c r="G97" s="19"/>
      <c r="H97" s="19"/>
      <c r="I97" s="19"/>
      <c r="J97" s="19"/>
      <c r="CC97" s="19"/>
    </row>
    <row r="98" spans="3:81" s="3" customFormat="1" ht="15">
      <c r="C98" s="19"/>
      <c r="E98" s="19"/>
      <c r="F98" s="19"/>
      <c r="G98" s="19"/>
      <c r="H98" s="19"/>
      <c r="I98" s="19"/>
      <c r="J98" s="19"/>
      <c r="CC98" s="19"/>
    </row>
    <row r="99" spans="3:81" s="3" customFormat="1" ht="15">
      <c r="C99" s="19"/>
      <c r="E99" s="19"/>
      <c r="F99" s="19"/>
      <c r="G99" s="19"/>
      <c r="H99" s="19"/>
      <c r="I99" s="19"/>
      <c r="J99" s="19"/>
      <c r="CC99" s="19"/>
    </row>
    <row r="100" spans="3:81" s="3" customFormat="1" ht="15">
      <c r="C100" s="19"/>
      <c r="E100" s="19"/>
      <c r="F100" s="19"/>
      <c r="G100" s="19"/>
      <c r="H100" s="19"/>
      <c r="I100" s="19"/>
      <c r="J100" s="19"/>
      <c r="CC100" s="19"/>
    </row>
    <row r="101" spans="3:81" s="3" customFormat="1" ht="15">
      <c r="C101" s="19"/>
      <c r="E101" s="19"/>
      <c r="F101" s="19"/>
      <c r="G101" s="19"/>
      <c r="H101" s="19"/>
      <c r="I101" s="19"/>
      <c r="J101" s="19"/>
      <c r="CC101" s="19"/>
    </row>
    <row r="102" spans="3:81" s="3" customFormat="1" ht="15">
      <c r="C102" s="19"/>
      <c r="E102" s="19"/>
      <c r="F102" s="19"/>
      <c r="G102" s="19"/>
      <c r="H102" s="19"/>
      <c r="I102" s="19"/>
      <c r="J102" s="19"/>
      <c r="CC102" s="19"/>
    </row>
    <row r="103" spans="3:81" s="3" customFormat="1" ht="15">
      <c r="C103" s="19"/>
      <c r="E103" s="19"/>
      <c r="F103" s="19"/>
      <c r="G103" s="19"/>
      <c r="H103" s="19"/>
      <c r="I103" s="19"/>
      <c r="J103" s="19"/>
      <c r="CC103" s="19"/>
    </row>
    <row r="104" spans="3:81" s="3" customFormat="1" ht="15">
      <c r="C104" s="19"/>
      <c r="E104" s="19"/>
      <c r="F104" s="19"/>
      <c r="G104" s="19"/>
      <c r="H104" s="19"/>
      <c r="I104" s="19"/>
      <c r="J104" s="19"/>
      <c r="CC104" s="19"/>
    </row>
    <row r="105" spans="3:81" s="3" customFormat="1" ht="15">
      <c r="C105" s="19"/>
      <c r="E105" s="19"/>
      <c r="F105" s="19"/>
      <c r="G105" s="19"/>
      <c r="H105" s="19"/>
      <c r="I105" s="19"/>
      <c r="J105" s="19"/>
      <c r="CC105" s="19"/>
    </row>
    <row r="106" spans="3:81" s="3" customFormat="1" ht="15">
      <c r="C106" s="19"/>
      <c r="E106" s="19"/>
      <c r="F106" s="19"/>
      <c r="G106" s="19"/>
      <c r="H106" s="19"/>
      <c r="I106" s="19"/>
      <c r="J106" s="19"/>
      <c r="CC106" s="19"/>
    </row>
    <row r="107" spans="3:81" s="3" customFormat="1" ht="15">
      <c r="C107" s="19"/>
      <c r="E107" s="19"/>
      <c r="F107" s="19"/>
      <c r="G107" s="19"/>
      <c r="H107" s="19"/>
      <c r="I107" s="19"/>
      <c r="J107" s="19"/>
      <c r="CC107" s="19"/>
    </row>
    <row r="108" spans="3:81" s="3" customFormat="1" ht="15">
      <c r="C108" s="19"/>
      <c r="E108" s="19"/>
      <c r="F108" s="19"/>
      <c r="G108" s="19"/>
      <c r="H108" s="19"/>
      <c r="I108" s="19"/>
      <c r="J108" s="19"/>
      <c r="CC108" s="19"/>
    </row>
    <row r="109" spans="3:81" s="3" customFormat="1" ht="15">
      <c r="C109" s="19"/>
      <c r="E109" s="19"/>
      <c r="F109" s="19"/>
      <c r="G109" s="19"/>
      <c r="H109" s="19"/>
      <c r="I109" s="19"/>
      <c r="J109" s="19"/>
      <c r="CC109" s="19"/>
    </row>
    <row r="110" spans="3:81" s="3" customFormat="1" ht="15">
      <c r="C110" s="19"/>
      <c r="E110" s="19"/>
      <c r="F110" s="19"/>
      <c r="G110" s="19"/>
      <c r="H110" s="19"/>
      <c r="I110" s="19"/>
      <c r="J110" s="19"/>
      <c r="CC110" s="19"/>
    </row>
    <row r="111" spans="3:81" s="3" customFormat="1" ht="15">
      <c r="C111" s="19"/>
      <c r="E111" s="19"/>
      <c r="F111" s="19"/>
      <c r="G111" s="19"/>
      <c r="H111" s="19"/>
      <c r="I111" s="19"/>
      <c r="J111" s="19"/>
      <c r="CC111" s="19"/>
    </row>
    <row r="112" spans="3:81" s="3" customFormat="1" ht="15">
      <c r="C112" s="19"/>
      <c r="E112" s="19"/>
      <c r="F112" s="19"/>
      <c r="G112" s="19"/>
      <c r="H112" s="19"/>
      <c r="I112" s="19"/>
      <c r="J112" s="19"/>
      <c r="CC112" s="19"/>
    </row>
    <row r="113" spans="3:81" s="3" customFormat="1" ht="15">
      <c r="C113" s="19"/>
      <c r="E113" s="19"/>
      <c r="F113" s="19"/>
      <c r="G113" s="19"/>
      <c r="H113" s="19"/>
      <c r="I113" s="19"/>
      <c r="J113" s="19"/>
      <c r="CC113" s="19"/>
    </row>
    <row r="114" spans="3:81" s="3" customFormat="1" ht="15">
      <c r="C114" s="19"/>
      <c r="E114" s="19"/>
      <c r="F114" s="19"/>
      <c r="G114" s="19"/>
      <c r="H114" s="19"/>
      <c r="I114" s="19"/>
      <c r="J114" s="19"/>
      <c r="CC114" s="19"/>
    </row>
    <row r="115" spans="3:81" s="3" customFormat="1" ht="15">
      <c r="C115" s="19"/>
      <c r="E115" s="19"/>
      <c r="F115" s="19"/>
      <c r="G115" s="19"/>
      <c r="H115" s="19"/>
      <c r="I115" s="19"/>
      <c r="J115" s="19"/>
      <c r="CC115" s="19"/>
    </row>
    <row r="116" spans="3:81" s="3" customFormat="1" ht="15">
      <c r="C116" s="19"/>
      <c r="E116" s="19"/>
      <c r="F116" s="19"/>
      <c r="G116" s="19"/>
      <c r="H116" s="19"/>
      <c r="I116" s="19"/>
      <c r="J116" s="19"/>
      <c r="CC116" s="19"/>
    </row>
    <row r="117" spans="3:81" s="3" customFormat="1" ht="15">
      <c r="C117" s="19"/>
      <c r="E117" s="19"/>
      <c r="F117" s="19"/>
      <c r="G117" s="19"/>
      <c r="H117" s="19"/>
      <c r="I117" s="19"/>
      <c r="J117" s="19"/>
      <c r="CC117" s="19"/>
    </row>
    <row r="118" spans="3:81" s="3" customFormat="1" ht="15">
      <c r="C118" s="19"/>
      <c r="E118" s="19"/>
      <c r="F118" s="19"/>
      <c r="G118" s="19"/>
      <c r="H118" s="19"/>
      <c r="I118" s="19"/>
      <c r="J118" s="19"/>
      <c r="CC118" s="19"/>
    </row>
    <row r="119" spans="3:81" s="3" customFormat="1" ht="15">
      <c r="C119" s="19"/>
      <c r="E119" s="19"/>
      <c r="F119" s="19"/>
      <c r="G119" s="19"/>
      <c r="H119" s="19"/>
      <c r="I119" s="19"/>
      <c r="J119" s="19"/>
      <c r="CC119" s="19"/>
    </row>
    <row r="120" spans="3:81" s="3" customFormat="1" ht="15">
      <c r="C120" s="19"/>
      <c r="E120" s="19"/>
      <c r="F120" s="19"/>
      <c r="G120" s="19"/>
      <c r="H120" s="19"/>
      <c r="I120" s="19"/>
      <c r="J120" s="19"/>
      <c r="CC120" s="19"/>
    </row>
    <row r="121" spans="3:81" s="3" customFormat="1" ht="15">
      <c r="C121" s="19"/>
      <c r="E121" s="19"/>
      <c r="F121" s="19"/>
      <c r="G121" s="19"/>
      <c r="H121" s="19"/>
      <c r="I121" s="19"/>
      <c r="J121" s="19"/>
      <c r="CC121" s="19"/>
    </row>
    <row r="122" spans="3:81" s="3" customFormat="1" ht="15">
      <c r="C122" s="19"/>
      <c r="E122" s="19"/>
      <c r="F122" s="19"/>
      <c r="G122" s="19"/>
      <c r="H122" s="19"/>
      <c r="I122" s="19"/>
      <c r="J122" s="19"/>
      <c r="CC122" s="19"/>
    </row>
    <row r="123" spans="3:81" s="3" customFormat="1" ht="15">
      <c r="C123" s="19"/>
      <c r="E123" s="19"/>
      <c r="F123" s="19"/>
      <c r="G123" s="19"/>
      <c r="H123" s="19"/>
      <c r="I123" s="19"/>
      <c r="J123" s="19"/>
      <c r="CC123" s="19"/>
    </row>
    <row r="124" spans="3:81" s="3" customFormat="1" ht="15">
      <c r="C124" s="19"/>
      <c r="E124" s="19"/>
      <c r="F124" s="19"/>
      <c r="G124" s="19"/>
      <c r="H124" s="19"/>
      <c r="I124" s="19"/>
      <c r="J124" s="19"/>
      <c r="CC124" s="19"/>
    </row>
    <row r="125" spans="3:81" s="3" customFormat="1" ht="15">
      <c r="C125" s="19"/>
      <c r="E125" s="19"/>
      <c r="F125" s="19"/>
      <c r="G125" s="19"/>
      <c r="H125" s="19"/>
      <c r="I125" s="19"/>
      <c r="J125" s="19"/>
      <c r="CC125" s="19"/>
    </row>
    <row r="126" spans="3:81" s="3" customFormat="1" ht="15">
      <c r="C126" s="19"/>
      <c r="E126" s="19"/>
      <c r="F126" s="19"/>
      <c r="G126" s="19"/>
      <c r="H126" s="19"/>
      <c r="I126" s="19"/>
      <c r="J126" s="19"/>
      <c r="CC126" s="19"/>
    </row>
    <row r="127" spans="3:81" s="3" customFormat="1" ht="15">
      <c r="C127" s="19"/>
      <c r="E127" s="19"/>
      <c r="F127" s="19"/>
      <c r="G127" s="19"/>
      <c r="H127" s="19"/>
      <c r="I127" s="19"/>
      <c r="J127" s="19"/>
      <c r="CC127" s="19"/>
    </row>
    <row r="128" spans="3:81" s="3" customFormat="1" ht="15">
      <c r="C128" s="19"/>
      <c r="E128" s="19"/>
      <c r="F128" s="19"/>
      <c r="G128" s="19"/>
      <c r="H128" s="19"/>
      <c r="I128" s="19"/>
      <c r="J128" s="19"/>
      <c r="CC128" s="19"/>
    </row>
    <row r="129" spans="3:81" s="3" customFormat="1" ht="15">
      <c r="C129" s="19"/>
      <c r="E129" s="19"/>
      <c r="F129" s="19"/>
      <c r="G129" s="19"/>
      <c r="H129" s="19"/>
      <c r="I129" s="19"/>
      <c r="J129" s="19"/>
      <c r="CC129" s="19"/>
    </row>
    <row r="130" spans="3:81" s="3" customFormat="1" ht="15">
      <c r="C130" s="19"/>
      <c r="E130" s="19"/>
      <c r="F130" s="19"/>
      <c r="G130" s="19"/>
      <c r="H130" s="19"/>
      <c r="I130" s="19"/>
      <c r="J130" s="19"/>
      <c r="CC130" s="19"/>
    </row>
    <row r="131" spans="3:81" s="3" customFormat="1" ht="15">
      <c r="C131" s="19"/>
      <c r="E131" s="19"/>
      <c r="F131" s="19"/>
      <c r="G131" s="19"/>
      <c r="H131" s="19"/>
      <c r="I131" s="19"/>
      <c r="J131" s="19"/>
      <c r="CC131" s="19"/>
    </row>
    <row r="132" spans="3:81" s="3" customFormat="1" ht="15">
      <c r="C132" s="19"/>
      <c r="E132" s="19"/>
      <c r="F132" s="19"/>
      <c r="G132" s="19"/>
      <c r="H132" s="19"/>
      <c r="I132" s="19"/>
      <c r="J132" s="19"/>
      <c r="CC132" s="19"/>
    </row>
    <row r="133" spans="3:81" s="3" customFormat="1" ht="15">
      <c r="C133" s="19"/>
      <c r="E133" s="19"/>
      <c r="F133" s="19"/>
      <c r="G133" s="19"/>
      <c r="H133" s="19"/>
      <c r="I133" s="19"/>
      <c r="J133" s="19"/>
      <c r="CC133" s="19"/>
    </row>
    <row r="134" spans="3:81" s="3" customFormat="1" ht="15">
      <c r="C134" s="19"/>
      <c r="E134" s="19"/>
      <c r="F134" s="19"/>
      <c r="G134" s="19"/>
      <c r="H134" s="19"/>
      <c r="I134" s="19"/>
      <c r="J134" s="19"/>
      <c r="CC134" s="19"/>
    </row>
    <row r="135" spans="3:81" s="3" customFormat="1" ht="15">
      <c r="C135" s="19"/>
      <c r="E135" s="19"/>
      <c r="F135" s="19"/>
      <c r="G135" s="19"/>
      <c r="H135" s="19"/>
      <c r="I135" s="19"/>
      <c r="J135" s="19"/>
      <c r="CC135" s="19"/>
    </row>
    <row r="136" spans="3:81" s="3" customFormat="1" ht="15">
      <c r="C136" s="19"/>
      <c r="E136" s="19"/>
      <c r="F136" s="19"/>
      <c r="G136" s="19"/>
      <c r="H136" s="19"/>
      <c r="I136" s="19"/>
      <c r="J136" s="19"/>
      <c r="CC136" s="19"/>
    </row>
    <row r="137" spans="3:81" s="3" customFormat="1" ht="15">
      <c r="C137" s="19"/>
      <c r="E137" s="19"/>
      <c r="F137" s="19"/>
      <c r="G137" s="19"/>
      <c r="H137" s="19"/>
      <c r="I137" s="19"/>
      <c r="J137" s="19"/>
      <c r="CC137" s="19"/>
    </row>
    <row r="138" spans="3:81" s="3" customFormat="1" ht="15">
      <c r="C138" s="19"/>
      <c r="E138" s="19"/>
      <c r="F138" s="19"/>
      <c r="G138" s="19"/>
      <c r="H138" s="19"/>
      <c r="I138" s="19"/>
      <c r="J138" s="19"/>
      <c r="CC138" s="19"/>
    </row>
    <row r="139" spans="3:81" s="3" customFormat="1" ht="15">
      <c r="C139" s="19"/>
      <c r="E139" s="19"/>
      <c r="F139" s="19"/>
      <c r="G139" s="19"/>
      <c r="H139" s="19"/>
      <c r="I139" s="19"/>
      <c r="J139" s="19"/>
      <c r="CC139" s="19"/>
    </row>
    <row r="140" spans="3:81" s="3" customFormat="1" ht="15">
      <c r="C140" s="19"/>
      <c r="E140" s="19"/>
      <c r="F140" s="19"/>
      <c r="G140" s="19"/>
      <c r="H140" s="19"/>
      <c r="I140" s="19"/>
      <c r="J140" s="19"/>
      <c r="CC140" s="19"/>
    </row>
    <row r="141" spans="3:81" s="3" customFormat="1" ht="15">
      <c r="C141" s="19"/>
      <c r="E141" s="19"/>
      <c r="F141" s="19"/>
      <c r="G141" s="19"/>
      <c r="H141" s="19"/>
      <c r="I141" s="19"/>
      <c r="J141" s="19"/>
      <c r="CC141" s="19"/>
    </row>
    <row r="142" spans="3:81" s="3" customFormat="1" ht="15">
      <c r="C142" s="19"/>
      <c r="E142" s="19"/>
      <c r="F142" s="19"/>
      <c r="G142" s="19"/>
      <c r="H142" s="19"/>
      <c r="I142" s="19"/>
      <c r="J142" s="19"/>
      <c r="CC142" s="19"/>
    </row>
    <row r="143" spans="3:81" s="3" customFormat="1" ht="15">
      <c r="C143" s="19"/>
      <c r="E143" s="19"/>
      <c r="F143" s="19"/>
      <c r="G143" s="19"/>
      <c r="H143" s="19"/>
      <c r="I143" s="19"/>
      <c r="J143" s="19"/>
      <c r="CC143" s="19"/>
    </row>
    <row r="144" spans="3:81" s="3" customFormat="1" ht="15">
      <c r="C144" s="19"/>
      <c r="E144" s="19"/>
      <c r="F144" s="19"/>
      <c r="G144" s="19"/>
      <c r="H144" s="19"/>
      <c r="I144" s="19"/>
      <c r="J144" s="19"/>
      <c r="CC144" s="19"/>
    </row>
    <row r="145" spans="3:81" s="3" customFormat="1" ht="15">
      <c r="C145" s="19"/>
      <c r="E145" s="19"/>
      <c r="F145" s="19"/>
      <c r="G145" s="19"/>
      <c r="H145" s="19"/>
      <c r="I145" s="19"/>
      <c r="J145" s="19"/>
      <c r="CC145" s="19"/>
    </row>
    <row r="146" spans="3:81" s="3" customFormat="1" ht="15">
      <c r="C146" s="19"/>
      <c r="E146" s="19"/>
      <c r="F146" s="19"/>
      <c r="G146" s="19"/>
      <c r="H146" s="19"/>
      <c r="I146" s="19"/>
      <c r="J146" s="19"/>
      <c r="CC146" s="19"/>
    </row>
    <row r="147" spans="3:81" s="3" customFormat="1" ht="15">
      <c r="C147" s="19"/>
      <c r="E147" s="19"/>
      <c r="F147" s="19"/>
      <c r="G147" s="19"/>
      <c r="H147" s="19"/>
      <c r="I147" s="19"/>
      <c r="J147" s="19"/>
      <c r="CC147" s="19"/>
    </row>
    <row r="148" spans="3:81" s="3" customFormat="1" ht="15">
      <c r="C148" s="19"/>
      <c r="E148" s="19"/>
      <c r="F148" s="19"/>
      <c r="G148" s="19"/>
      <c r="H148" s="19"/>
      <c r="I148" s="19"/>
      <c r="J148" s="19"/>
      <c r="CC148" s="19"/>
    </row>
    <row r="149" spans="3:81" s="3" customFormat="1" ht="15">
      <c r="C149" s="19"/>
      <c r="E149" s="19"/>
      <c r="F149" s="19"/>
      <c r="G149" s="19"/>
      <c r="H149" s="19"/>
      <c r="I149" s="19"/>
      <c r="J149" s="19"/>
      <c r="CC149" s="19"/>
    </row>
    <row r="150" spans="3:81" s="3" customFormat="1" ht="15">
      <c r="C150" s="19"/>
      <c r="E150" s="19"/>
      <c r="F150" s="19"/>
      <c r="G150" s="19"/>
      <c r="H150" s="19"/>
      <c r="I150" s="19"/>
      <c r="J150" s="19"/>
      <c r="CC150" s="19"/>
    </row>
    <row r="151" spans="3:81" s="3" customFormat="1" ht="15">
      <c r="C151" s="19"/>
      <c r="E151" s="19"/>
      <c r="F151" s="19"/>
      <c r="G151" s="19"/>
      <c r="H151" s="19"/>
      <c r="I151" s="19"/>
      <c r="J151" s="19"/>
      <c r="CC151" s="19"/>
    </row>
    <row r="152" spans="3:81" s="3" customFormat="1" ht="15">
      <c r="C152" s="19"/>
      <c r="E152" s="19"/>
      <c r="F152" s="19"/>
      <c r="G152" s="19"/>
      <c r="H152" s="19"/>
      <c r="I152" s="19"/>
      <c r="J152" s="19"/>
      <c r="CC152" s="19"/>
    </row>
    <row r="153" spans="3:81" s="3" customFormat="1" ht="15">
      <c r="C153" s="19"/>
      <c r="E153" s="19"/>
      <c r="F153" s="19"/>
      <c r="G153" s="19"/>
      <c r="H153" s="19"/>
      <c r="I153" s="19"/>
      <c r="J153" s="19"/>
      <c r="CC153" s="19"/>
    </row>
    <row r="154" spans="3:81" s="3" customFormat="1" ht="15">
      <c r="C154" s="19"/>
      <c r="E154" s="19"/>
      <c r="F154" s="19"/>
      <c r="G154" s="19"/>
      <c r="H154" s="19"/>
      <c r="I154" s="19"/>
      <c r="J154" s="19"/>
      <c r="CC154" s="19"/>
    </row>
    <row r="155" spans="3:81" s="3" customFormat="1" ht="15">
      <c r="C155" s="19"/>
      <c r="E155" s="19"/>
      <c r="F155" s="19"/>
      <c r="G155" s="19"/>
      <c r="H155" s="19"/>
      <c r="I155" s="19"/>
      <c r="J155" s="19"/>
      <c r="CC155" s="19"/>
    </row>
    <row r="156" spans="3:81" s="3" customFormat="1" ht="15">
      <c r="C156" s="19"/>
      <c r="E156" s="19"/>
      <c r="F156" s="19"/>
      <c r="G156" s="19"/>
      <c r="H156" s="19"/>
      <c r="I156" s="19"/>
      <c r="J156" s="19"/>
      <c r="CC156" s="19"/>
    </row>
    <row r="157" spans="3:81" s="3" customFormat="1" ht="15">
      <c r="C157" s="19"/>
      <c r="E157" s="19"/>
      <c r="F157" s="19"/>
      <c r="G157" s="19"/>
      <c r="H157" s="19"/>
      <c r="I157" s="19"/>
      <c r="J157" s="19"/>
      <c r="CC157" s="19"/>
    </row>
    <row r="158" spans="3:81" s="3" customFormat="1" ht="15">
      <c r="C158" s="19"/>
      <c r="E158" s="19"/>
      <c r="F158" s="19"/>
      <c r="G158" s="19"/>
      <c r="H158" s="19"/>
      <c r="I158" s="19"/>
      <c r="J158" s="19"/>
      <c r="CC158" s="19"/>
    </row>
    <row r="159" spans="3:81" s="3" customFormat="1" ht="15">
      <c r="C159" s="19"/>
      <c r="E159" s="19"/>
      <c r="F159" s="19"/>
      <c r="G159" s="19"/>
      <c r="H159" s="19"/>
      <c r="I159" s="19"/>
      <c r="J159" s="19"/>
      <c r="CC159" s="19"/>
    </row>
    <row r="160" spans="3:81" s="3" customFormat="1" ht="15">
      <c r="C160" s="19"/>
      <c r="E160" s="19"/>
      <c r="F160" s="19"/>
      <c r="G160" s="19"/>
      <c r="H160" s="19"/>
      <c r="I160" s="19"/>
      <c r="J160" s="19"/>
      <c r="CC160" s="19"/>
    </row>
    <row r="161" spans="3:81" s="3" customFormat="1" ht="15">
      <c r="C161" s="19"/>
      <c r="E161" s="19"/>
      <c r="F161" s="19"/>
      <c r="G161" s="19"/>
      <c r="H161" s="19"/>
      <c r="I161" s="19"/>
      <c r="J161" s="19"/>
      <c r="CC161" s="19"/>
    </row>
    <row r="162" spans="3:81" s="3" customFormat="1" ht="15">
      <c r="C162" s="19"/>
      <c r="E162" s="19"/>
      <c r="F162" s="19"/>
      <c r="G162" s="19"/>
      <c r="H162" s="19"/>
      <c r="I162" s="19"/>
      <c r="J162" s="19"/>
      <c r="CC162" s="19"/>
    </row>
    <row r="163" spans="3:81" s="3" customFormat="1" ht="15">
      <c r="C163" s="19"/>
      <c r="E163" s="19"/>
      <c r="F163" s="19"/>
      <c r="G163" s="19"/>
      <c r="H163" s="19"/>
      <c r="I163" s="19"/>
      <c r="J163" s="19"/>
      <c r="CC163" s="19"/>
    </row>
    <row r="164" spans="3:81" s="3" customFormat="1" ht="15">
      <c r="C164" s="19"/>
      <c r="E164" s="19"/>
      <c r="F164" s="19"/>
      <c r="G164" s="19"/>
      <c r="H164" s="19"/>
      <c r="I164" s="19"/>
      <c r="J164" s="19"/>
      <c r="CC164" s="19"/>
    </row>
    <row r="165" spans="3:81" s="3" customFormat="1" ht="15">
      <c r="C165" s="19"/>
      <c r="E165" s="19"/>
      <c r="F165" s="19"/>
      <c r="G165" s="19"/>
      <c r="H165" s="19"/>
      <c r="I165" s="19"/>
      <c r="J165" s="19"/>
      <c r="CC165" s="19"/>
    </row>
    <row r="166" spans="3:81" s="3" customFormat="1" ht="15">
      <c r="C166" s="19"/>
      <c r="E166" s="19"/>
      <c r="F166" s="19"/>
      <c r="G166" s="19"/>
      <c r="H166" s="19"/>
      <c r="I166" s="19"/>
      <c r="J166" s="19"/>
      <c r="CC166" s="19"/>
    </row>
    <row r="167" spans="3:81" s="3" customFormat="1" ht="15">
      <c r="C167" s="19"/>
      <c r="E167" s="19"/>
      <c r="F167" s="19"/>
      <c r="G167" s="19"/>
      <c r="H167" s="19"/>
      <c r="I167" s="19"/>
      <c r="J167" s="19"/>
      <c r="CC167" s="19"/>
    </row>
    <row r="168" spans="3:81" s="3" customFormat="1" ht="15">
      <c r="C168" s="19"/>
      <c r="E168" s="19"/>
      <c r="F168" s="19"/>
      <c r="G168" s="19"/>
      <c r="H168" s="19"/>
      <c r="I168" s="19"/>
      <c r="J168" s="19"/>
      <c r="CC168" s="19"/>
    </row>
    <row r="169" spans="3:81" s="3" customFormat="1" ht="15">
      <c r="C169" s="19"/>
      <c r="E169" s="19"/>
      <c r="F169" s="19"/>
      <c r="G169" s="19"/>
      <c r="H169" s="19"/>
      <c r="I169" s="19"/>
      <c r="J169" s="19"/>
      <c r="CC169" s="19"/>
    </row>
    <row r="170" spans="3:81" s="3" customFormat="1" ht="15">
      <c r="C170" s="19"/>
      <c r="E170" s="19"/>
      <c r="F170" s="19"/>
      <c r="G170" s="19"/>
      <c r="H170" s="19"/>
      <c r="I170" s="19"/>
      <c r="J170" s="19"/>
      <c r="CC170" s="19"/>
    </row>
    <row r="171" spans="3:81" s="3" customFormat="1" ht="15">
      <c r="C171" s="19"/>
      <c r="E171" s="19"/>
      <c r="F171" s="19"/>
      <c r="G171" s="19"/>
      <c r="H171" s="19"/>
      <c r="I171" s="19"/>
      <c r="J171" s="19"/>
      <c r="CC171" s="19"/>
    </row>
    <row r="172" spans="3:81" s="3" customFormat="1" ht="15">
      <c r="C172" s="19"/>
      <c r="E172" s="19"/>
      <c r="F172" s="19"/>
      <c r="G172" s="19"/>
      <c r="H172" s="19"/>
      <c r="I172" s="19"/>
      <c r="J172" s="19"/>
      <c r="CC172" s="19"/>
    </row>
    <row r="173" spans="3:81" s="3" customFormat="1" ht="15">
      <c r="C173" s="19"/>
      <c r="E173" s="19"/>
      <c r="F173" s="19"/>
      <c r="G173" s="19"/>
      <c r="H173" s="19"/>
      <c r="I173" s="19"/>
      <c r="J173" s="19"/>
      <c r="CC173" s="19"/>
    </row>
    <row r="174" spans="3:81" s="3" customFormat="1" ht="15">
      <c r="C174" s="19"/>
      <c r="E174" s="19"/>
      <c r="F174" s="19"/>
      <c r="G174" s="19"/>
      <c r="H174" s="19"/>
      <c r="I174" s="19"/>
      <c r="J174" s="19"/>
      <c r="CC174" s="19"/>
    </row>
    <row r="175" spans="3:81" s="3" customFormat="1" ht="15">
      <c r="C175" s="19"/>
      <c r="E175" s="19"/>
      <c r="F175" s="19"/>
      <c r="G175" s="19"/>
      <c r="H175" s="19"/>
      <c r="I175" s="19"/>
      <c r="J175" s="19"/>
      <c r="CC175" s="19"/>
    </row>
    <row r="176" spans="3:81" s="3" customFormat="1" ht="15">
      <c r="C176" s="19"/>
      <c r="E176" s="19"/>
      <c r="F176" s="19"/>
      <c r="G176" s="19"/>
      <c r="H176" s="19"/>
      <c r="I176" s="19"/>
      <c r="J176" s="19"/>
      <c r="CC176" s="19"/>
    </row>
    <row r="177" spans="3:81" s="3" customFormat="1" ht="15">
      <c r="C177" s="19"/>
      <c r="E177" s="19"/>
      <c r="F177" s="19"/>
      <c r="G177" s="19"/>
      <c r="H177" s="19"/>
      <c r="I177" s="19"/>
      <c r="J177" s="19"/>
      <c r="CC177" s="19"/>
    </row>
    <row r="178" spans="3:81" s="3" customFormat="1" ht="15">
      <c r="C178" s="19"/>
      <c r="E178" s="19"/>
      <c r="F178" s="19"/>
      <c r="G178" s="19"/>
      <c r="H178" s="19"/>
      <c r="I178" s="19"/>
      <c r="J178" s="19"/>
      <c r="CC178" s="19"/>
    </row>
    <row r="179" spans="3:81" s="3" customFormat="1" ht="15">
      <c r="C179" s="19"/>
      <c r="E179" s="19"/>
      <c r="F179" s="19"/>
      <c r="G179" s="19"/>
      <c r="H179" s="19"/>
      <c r="I179" s="19"/>
      <c r="J179" s="19"/>
      <c r="CC179" s="19"/>
    </row>
    <row r="180" spans="3:81" s="3" customFormat="1" ht="15">
      <c r="C180" s="19"/>
      <c r="E180" s="19"/>
      <c r="F180" s="19"/>
      <c r="G180" s="19"/>
      <c r="H180" s="19"/>
      <c r="I180" s="19"/>
      <c r="J180" s="19"/>
      <c r="CC180" s="19"/>
    </row>
    <row r="181" spans="3:81" s="3" customFormat="1" ht="15">
      <c r="C181" s="19"/>
      <c r="E181" s="19"/>
      <c r="F181" s="19"/>
      <c r="G181" s="19"/>
      <c r="H181" s="19"/>
      <c r="I181" s="19"/>
      <c r="J181" s="19"/>
      <c r="CC181" s="19"/>
    </row>
    <row r="182" spans="3:81" s="3" customFormat="1" ht="15">
      <c r="C182" s="19"/>
      <c r="E182" s="19"/>
      <c r="F182" s="19"/>
      <c r="G182" s="19"/>
      <c r="H182" s="19"/>
      <c r="I182" s="19"/>
      <c r="J182" s="19"/>
      <c r="CC182" s="19"/>
    </row>
    <row r="183" spans="3:81" s="3" customFormat="1" ht="15">
      <c r="C183" s="19"/>
      <c r="E183" s="19"/>
      <c r="F183" s="19"/>
      <c r="G183" s="19"/>
      <c r="H183" s="19"/>
      <c r="I183" s="19"/>
      <c r="J183" s="19"/>
      <c r="CC183" s="19"/>
    </row>
    <row r="184" spans="3:81" s="3" customFormat="1" ht="15">
      <c r="C184" s="19"/>
      <c r="E184" s="19"/>
      <c r="F184" s="19"/>
      <c r="G184" s="19"/>
      <c r="H184" s="19"/>
      <c r="I184" s="19"/>
      <c r="J184" s="19"/>
      <c r="CC184" s="19"/>
    </row>
    <row r="185" spans="3:81" s="3" customFormat="1" ht="15">
      <c r="C185" s="19"/>
      <c r="E185" s="19"/>
      <c r="F185" s="19"/>
      <c r="G185" s="19"/>
      <c r="H185" s="19"/>
      <c r="I185" s="19"/>
      <c r="J185" s="19"/>
      <c r="CC185" s="19"/>
    </row>
    <row r="186" spans="3:81" s="3" customFormat="1" ht="15">
      <c r="C186" s="19"/>
      <c r="E186" s="19"/>
      <c r="F186" s="19"/>
      <c r="G186" s="19"/>
      <c r="H186" s="19"/>
      <c r="I186" s="19"/>
      <c r="J186" s="19"/>
      <c r="CC186" s="19"/>
    </row>
    <row r="187" spans="3:81" s="3" customFormat="1" ht="15">
      <c r="C187" s="19"/>
      <c r="E187" s="19"/>
      <c r="F187" s="19"/>
      <c r="G187" s="19"/>
      <c r="H187" s="19"/>
      <c r="I187" s="19"/>
      <c r="J187" s="19"/>
      <c r="CC187" s="19"/>
    </row>
    <row r="188" spans="3:81" s="3" customFormat="1" ht="15">
      <c r="C188" s="19"/>
      <c r="E188" s="19"/>
      <c r="F188" s="19"/>
      <c r="G188" s="19"/>
      <c r="H188" s="19"/>
      <c r="I188" s="19"/>
      <c r="J188" s="19"/>
      <c r="CC188" s="19"/>
    </row>
    <row r="189" spans="3:81" s="3" customFormat="1" ht="15">
      <c r="C189" s="19"/>
      <c r="E189" s="19"/>
      <c r="F189" s="19"/>
      <c r="G189" s="19"/>
      <c r="H189" s="19"/>
      <c r="I189" s="19"/>
      <c r="J189" s="19"/>
      <c r="CC189" s="19"/>
    </row>
    <row r="190" spans="3:81" s="3" customFormat="1" ht="15">
      <c r="C190" s="19"/>
      <c r="E190" s="19"/>
      <c r="F190" s="19"/>
      <c r="G190" s="19"/>
      <c r="H190" s="19"/>
      <c r="I190" s="19"/>
      <c r="J190" s="19"/>
      <c r="CC190" s="19"/>
    </row>
    <row r="191" spans="3:81" s="3" customFormat="1" ht="15">
      <c r="C191" s="19"/>
      <c r="E191" s="19"/>
      <c r="F191" s="19"/>
      <c r="G191" s="19"/>
      <c r="H191" s="19"/>
      <c r="I191" s="19"/>
      <c r="J191" s="19"/>
      <c r="CC191" s="19"/>
    </row>
    <row r="192" spans="3:81" s="3" customFormat="1" ht="15">
      <c r="C192" s="19"/>
      <c r="E192" s="19"/>
      <c r="F192" s="19"/>
      <c r="G192" s="19"/>
      <c r="H192" s="19"/>
      <c r="I192" s="19"/>
      <c r="J192" s="19"/>
      <c r="CC192" s="19"/>
    </row>
    <row r="193" spans="3:81" s="3" customFormat="1" ht="15">
      <c r="C193" s="19"/>
      <c r="E193" s="19"/>
      <c r="F193" s="19"/>
      <c r="G193" s="19"/>
      <c r="H193" s="19"/>
      <c r="I193" s="19"/>
      <c r="J193" s="19"/>
      <c r="CC193" s="19"/>
    </row>
    <row r="194" spans="3:81" s="3" customFormat="1" ht="15">
      <c r="C194" s="19"/>
      <c r="E194" s="19"/>
      <c r="F194" s="19"/>
      <c r="G194" s="19"/>
      <c r="H194" s="19"/>
      <c r="I194" s="19"/>
      <c r="J194" s="19"/>
      <c r="CC194" s="19"/>
    </row>
    <row r="195" spans="3:81" s="3" customFormat="1" ht="15">
      <c r="C195" s="19"/>
      <c r="E195" s="19"/>
      <c r="F195" s="19"/>
      <c r="G195" s="19"/>
      <c r="H195" s="19"/>
      <c r="I195" s="19"/>
      <c r="J195" s="19"/>
      <c r="CC195" s="19"/>
    </row>
    <row r="196" spans="3:81" s="3" customFormat="1" ht="15">
      <c r="C196" s="19"/>
      <c r="E196" s="19"/>
      <c r="F196" s="19"/>
      <c r="G196" s="19"/>
      <c r="H196" s="19"/>
      <c r="I196" s="19"/>
      <c r="J196" s="19"/>
      <c r="CC196" s="19"/>
    </row>
    <row r="197" spans="3:81" s="3" customFormat="1" ht="15">
      <c r="C197" s="19"/>
      <c r="E197" s="19"/>
      <c r="F197" s="19"/>
      <c r="G197" s="19"/>
      <c r="H197" s="19"/>
      <c r="I197" s="19"/>
      <c r="J197" s="19"/>
      <c r="CC197" s="19"/>
    </row>
    <row r="198" spans="3:81" s="3" customFormat="1" ht="15">
      <c r="C198" s="19"/>
      <c r="E198" s="19"/>
      <c r="F198" s="19"/>
      <c r="G198" s="19"/>
      <c r="H198" s="19"/>
      <c r="I198" s="19"/>
      <c r="J198" s="19"/>
      <c r="CC198" s="19"/>
    </row>
    <row r="199" spans="3:81" s="3" customFormat="1" ht="15">
      <c r="C199" s="19"/>
      <c r="E199" s="19"/>
      <c r="F199" s="19"/>
      <c r="G199" s="19"/>
      <c r="H199" s="19"/>
      <c r="I199" s="19"/>
      <c r="J199" s="19"/>
      <c r="CC199" s="19"/>
    </row>
    <row r="200" spans="3:81" s="3" customFormat="1" ht="15">
      <c r="C200" s="19"/>
      <c r="E200" s="19"/>
      <c r="F200" s="19"/>
      <c r="G200" s="19"/>
      <c r="H200" s="19"/>
      <c r="I200" s="19"/>
      <c r="J200" s="19"/>
      <c r="CC200" s="19"/>
    </row>
    <row r="201" spans="3:81" s="3" customFormat="1" ht="15">
      <c r="C201" s="19"/>
      <c r="E201" s="19"/>
      <c r="F201" s="19"/>
      <c r="G201" s="19"/>
      <c r="H201" s="19"/>
      <c r="I201" s="19"/>
      <c r="J201" s="19"/>
      <c r="CC201" s="19"/>
    </row>
    <row r="202" spans="3:81" s="3" customFormat="1" ht="15">
      <c r="C202" s="19"/>
      <c r="E202" s="19"/>
      <c r="F202" s="19"/>
      <c r="G202" s="19"/>
      <c r="H202" s="19"/>
      <c r="I202" s="19"/>
      <c r="J202" s="19"/>
      <c r="CC202" s="19"/>
    </row>
    <row r="203" spans="3:81" s="3" customFormat="1" ht="15">
      <c r="C203" s="19"/>
      <c r="E203" s="19"/>
      <c r="F203" s="19"/>
      <c r="G203" s="19"/>
      <c r="H203" s="19"/>
      <c r="I203" s="19"/>
      <c r="J203" s="19"/>
      <c r="CC203" s="19"/>
    </row>
    <row r="204" spans="3:81" s="3" customFormat="1" ht="15">
      <c r="C204" s="19"/>
      <c r="E204" s="19"/>
      <c r="F204" s="19"/>
      <c r="G204" s="19"/>
      <c r="H204" s="19"/>
      <c r="I204" s="19"/>
      <c r="J204" s="19"/>
      <c r="CC204" s="19"/>
    </row>
    <row r="205" spans="3:81" s="3" customFormat="1" ht="15">
      <c r="C205" s="19"/>
      <c r="E205" s="19"/>
      <c r="F205" s="19"/>
      <c r="G205" s="19"/>
      <c r="H205" s="19"/>
      <c r="I205" s="19"/>
      <c r="J205" s="19"/>
      <c r="CC205" s="19"/>
    </row>
    <row r="206" spans="3:81" s="3" customFormat="1" ht="15">
      <c r="C206" s="19"/>
      <c r="E206" s="19"/>
      <c r="F206" s="19"/>
      <c r="G206" s="19"/>
      <c r="H206" s="19"/>
      <c r="I206" s="19"/>
      <c r="J206" s="19"/>
      <c r="CC206" s="19"/>
    </row>
    <row r="207" spans="3:81" s="3" customFormat="1" ht="15">
      <c r="C207" s="19"/>
      <c r="E207" s="19"/>
      <c r="F207" s="19"/>
      <c r="G207" s="19"/>
      <c r="H207" s="19"/>
      <c r="I207" s="19"/>
      <c r="J207" s="19"/>
      <c r="CC207" s="19"/>
    </row>
    <row r="208" spans="3:81" s="3" customFormat="1" ht="15">
      <c r="C208" s="19"/>
      <c r="E208" s="19"/>
      <c r="F208" s="19"/>
      <c r="G208" s="19"/>
      <c r="H208" s="19"/>
      <c r="I208" s="19"/>
      <c r="J208" s="19"/>
      <c r="CC208" s="19"/>
    </row>
    <row r="209" spans="3:81" s="3" customFormat="1" ht="15">
      <c r="C209" s="19"/>
      <c r="E209" s="19"/>
      <c r="F209" s="19"/>
      <c r="G209" s="19"/>
      <c r="H209" s="19"/>
      <c r="I209" s="19"/>
      <c r="J209" s="19"/>
      <c r="CC209" s="19"/>
    </row>
    <row r="210" spans="3:81" s="3" customFormat="1" ht="15">
      <c r="C210" s="19"/>
      <c r="E210" s="19"/>
      <c r="F210" s="19"/>
      <c r="G210" s="19"/>
      <c r="H210" s="19"/>
      <c r="I210" s="19"/>
      <c r="J210" s="19"/>
      <c r="CC210" s="19"/>
    </row>
    <row r="211" spans="3:81" s="3" customFormat="1" ht="15">
      <c r="C211" s="19"/>
      <c r="E211" s="19"/>
      <c r="F211" s="19"/>
      <c r="G211" s="19"/>
      <c r="H211" s="19"/>
      <c r="I211" s="19"/>
      <c r="J211" s="19"/>
      <c r="CC211" s="19"/>
    </row>
    <row r="212" spans="3:81" s="3" customFormat="1" ht="15">
      <c r="C212" s="19"/>
      <c r="E212" s="19"/>
      <c r="F212" s="19"/>
      <c r="G212" s="19"/>
      <c r="H212" s="19"/>
      <c r="I212" s="19"/>
      <c r="J212" s="19"/>
      <c r="CC212" s="19"/>
    </row>
    <row r="213" spans="3:81" s="3" customFormat="1" ht="15">
      <c r="C213" s="19"/>
      <c r="E213" s="19"/>
      <c r="F213" s="19"/>
      <c r="G213" s="19"/>
      <c r="H213" s="19"/>
      <c r="I213" s="19"/>
      <c r="J213" s="19"/>
      <c r="CC213" s="19"/>
    </row>
    <row r="214" spans="3:81" s="3" customFormat="1" ht="15">
      <c r="C214" s="19"/>
      <c r="E214" s="19"/>
      <c r="F214" s="19"/>
      <c r="G214" s="19"/>
      <c r="H214" s="19"/>
      <c r="I214" s="19"/>
      <c r="J214" s="19"/>
      <c r="CC214" s="19"/>
    </row>
    <row r="215" spans="3:81" s="3" customFormat="1" ht="15">
      <c r="C215" s="19"/>
      <c r="E215" s="19"/>
      <c r="F215" s="19"/>
      <c r="G215" s="19"/>
      <c r="H215" s="19"/>
      <c r="I215" s="19"/>
      <c r="J215" s="19"/>
      <c r="CC215" s="19"/>
    </row>
    <row r="216" spans="3:81" s="3" customFormat="1" ht="15">
      <c r="C216" s="19"/>
      <c r="E216" s="19"/>
      <c r="F216" s="19"/>
      <c r="G216" s="19"/>
      <c r="H216" s="19"/>
      <c r="I216" s="19"/>
      <c r="J216" s="19"/>
      <c r="CC216" s="19"/>
    </row>
    <row r="217" spans="3:81" s="3" customFormat="1" ht="15">
      <c r="C217" s="19"/>
      <c r="E217" s="19"/>
      <c r="F217" s="19"/>
      <c r="G217" s="19"/>
      <c r="H217" s="19"/>
      <c r="I217" s="19"/>
      <c r="J217" s="19"/>
      <c r="CC217" s="19"/>
    </row>
    <row r="218" spans="3:81" s="3" customFormat="1" ht="15">
      <c r="C218" s="19"/>
      <c r="E218" s="19"/>
      <c r="F218" s="19"/>
      <c r="G218" s="19"/>
      <c r="H218" s="19"/>
      <c r="I218" s="19"/>
      <c r="J218" s="19"/>
      <c r="CC218" s="19"/>
    </row>
    <row r="219" spans="3:81" s="3" customFormat="1" ht="15">
      <c r="C219" s="19"/>
      <c r="E219" s="19"/>
      <c r="F219" s="19"/>
      <c r="G219" s="19"/>
      <c r="H219" s="19"/>
      <c r="I219" s="19"/>
      <c r="J219" s="19"/>
      <c r="CC219" s="19"/>
    </row>
    <row r="220" spans="3:81" s="3" customFormat="1" ht="15">
      <c r="C220" s="19"/>
      <c r="E220" s="19"/>
      <c r="F220" s="19"/>
      <c r="G220" s="19"/>
      <c r="H220" s="19"/>
      <c r="I220" s="19"/>
      <c r="J220" s="19"/>
      <c r="CC220" s="19"/>
    </row>
    <row r="221" spans="3:81" s="3" customFormat="1" ht="15">
      <c r="C221" s="19"/>
      <c r="E221" s="19"/>
      <c r="F221" s="19"/>
      <c r="G221" s="19"/>
      <c r="H221" s="19"/>
      <c r="I221" s="19"/>
      <c r="J221" s="19"/>
      <c r="CC221" s="19"/>
    </row>
    <row r="222" spans="3:81" s="3" customFormat="1" ht="15">
      <c r="C222" s="19"/>
      <c r="E222" s="19"/>
      <c r="F222" s="19"/>
      <c r="G222" s="19"/>
      <c r="H222" s="19"/>
      <c r="I222" s="19"/>
      <c r="J222" s="19"/>
      <c r="CC222" s="19"/>
    </row>
    <row r="223" spans="3:81" s="3" customFormat="1" ht="15">
      <c r="C223" s="19"/>
      <c r="E223" s="19"/>
      <c r="F223" s="19"/>
      <c r="G223" s="19"/>
      <c r="H223" s="19"/>
      <c r="I223" s="19"/>
      <c r="J223" s="19"/>
      <c r="CC223" s="19"/>
    </row>
    <row r="224" spans="3:81" s="3" customFormat="1" ht="15">
      <c r="C224" s="19"/>
      <c r="E224" s="19"/>
      <c r="F224" s="19"/>
      <c r="G224" s="19"/>
      <c r="H224" s="19"/>
      <c r="I224" s="19"/>
      <c r="J224" s="19"/>
      <c r="CC224" s="19"/>
    </row>
    <row r="225" spans="3:81" s="3" customFormat="1" ht="15">
      <c r="C225" s="19"/>
      <c r="E225" s="19"/>
      <c r="F225" s="19"/>
      <c r="G225" s="19"/>
      <c r="H225" s="19"/>
      <c r="I225" s="19"/>
      <c r="J225" s="19"/>
      <c r="CC225" s="19"/>
    </row>
    <row r="226" spans="3:81" s="3" customFormat="1" ht="15">
      <c r="C226" s="19"/>
      <c r="E226" s="19"/>
      <c r="F226" s="19"/>
      <c r="G226" s="19"/>
      <c r="H226" s="19"/>
      <c r="I226" s="19"/>
      <c r="J226" s="19"/>
      <c r="CC226" s="19"/>
    </row>
    <row r="227" spans="3:81" s="3" customFormat="1" ht="15">
      <c r="C227" s="19"/>
      <c r="E227" s="19"/>
      <c r="F227" s="19"/>
      <c r="G227" s="19"/>
      <c r="H227" s="19"/>
      <c r="I227" s="19"/>
      <c r="J227" s="19"/>
      <c r="CC227" s="19"/>
    </row>
    <row r="228" spans="3:81" s="3" customFormat="1" ht="15">
      <c r="C228" s="19"/>
      <c r="E228" s="19"/>
      <c r="F228" s="19"/>
      <c r="G228" s="19"/>
      <c r="H228" s="19"/>
      <c r="I228" s="19"/>
      <c r="J228" s="19"/>
      <c r="CC228" s="19"/>
    </row>
    <row r="229" spans="3:81" s="3" customFormat="1" ht="15">
      <c r="C229" s="19"/>
      <c r="E229" s="19"/>
      <c r="F229" s="19"/>
      <c r="G229" s="19"/>
      <c r="H229" s="19"/>
      <c r="I229" s="19"/>
      <c r="J229" s="19"/>
      <c r="CC229" s="19"/>
    </row>
    <row r="230" spans="3:81" s="3" customFormat="1" ht="15">
      <c r="C230" s="19"/>
      <c r="E230" s="19"/>
      <c r="F230" s="19"/>
      <c r="G230" s="19"/>
      <c r="H230" s="19"/>
      <c r="I230" s="19"/>
      <c r="J230" s="19"/>
      <c r="CC230" s="19"/>
    </row>
    <row r="231" spans="3:81" s="3" customFormat="1" ht="15">
      <c r="C231" s="19"/>
      <c r="E231" s="19"/>
      <c r="F231" s="19"/>
      <c r="G231" s="19"/>
      <c r="H231" s="19"/>
      <c r="I231" s="19"/>
      <c r="J231" s="19"/>
      <c r="CC231" s="19"/>
    </row>
    <row r="232" spans="3:81" s="3" customFormat="1" ht="15">
      <c r="C232" s="19"/>
      <c r="E232" s="19"/>
      <c r="F232" s="19"/>
      <c r="G232" s="19"/>
      <c r="H232" s="19"/>
      <c r="I232" s="19"/>
      <c r="J232" s="19"/>
      <c r="CC232" s="19"/>
    </row>
    <row r="233" spans="3:81" s="3" customFormat="1" ht="15">
      <c r="C233" s="19"/>
      <c r="E233" s="19"/>
      <c r="F233" s="19"/>
      <c r="G233" s="19"/>
      <c r="H233" s="19"/>
      <c r="I233" s="19"/>
      <c r="J233" s="19"/>
      <c r="CC233" s="19"/>
    </row>
    <row r="234" spans="3:81" s="3" customFormat="1" ht="15">
      <c r="C234" s="19"/>
      <c r="E234" s="19"/>
      <c r="F234" s="19"/>
      <c r="G234" s="19"/>
      <c r="H234" s="19"/>
      <c r="I234" s="19"/>
      <c r="J234" s="19"/>
      <c r="CC234" s="19"/>
    </row>
    <row r="235" spans="3:81" s="3" customFormat="1" ht="15">
      <c r="C235" s="19"/>
      <c r="E235" s="19"/>
      <c r="F235" s="19"/>
      <c r="G235" s="19"/>
      <c r="H235" s="19"/>
      <c r="I235" s="19"/>
      <c r="J235" s="19"/>
      <c r="CC235" s="19"/>
    </row>
    <row r="236" spans="3:81" s="3" customFormat="1" ht="15">
      <c r="C236" s="19"/>
      <c r="E236" s="19"/>
      <c r="F236" s="19"/>
      <c r="G236" s="19"/>
      <c r="H236" s="19"/>
      <c r="I236" s="19"/>
      <c r="J236" s="19"/>
      <c r="CC236" s="19"/>
    </row>
    <row r="237" spans="3:81" s="3" customFormat="1" ht="15">
      <c r="C237" s="19"/>
      <c r="E237" s="19"/>
      <c r="F237" s="19"/>
      <c r="G237" s="19"/>
      <c r="H237" s="19"/>
      <c r="I237" s="19"/>
      <c r="J237" s="19"/>
      <c r="CC237" s="19"/>
    </row>
    <row r="238" spans="3:81" s="3" customFormat="1" ht="15">
      <c r="C238" s="19"/>
      <c r="E238" s="19"/>
      <c r="F238" s="19"/>
      <c r="G238" s="19"/>
      <c r="H238" s="19"/>
      <c r="I238" s="19"/>
      <c r="J238" s="19"/>
      <c r="CC238" s="19"/>
    </row>
    <row r="239" spans="3:81" s="3" customFormat="1" ht="15">
      <c r="C239" s="19"/>
      <c r="E239" s="19"/>
      <c r="F239" s="19"/>
      <c r="G239" s="19"/>
      <c r="H239" s="19"/>
      <c r="I239" s="19"/>
      <c r="J239" s="19"/>
      <c r="CC239" s="19"/>
    </row>
    <row r="240" spans="3:81" s="3" customFormat="1" ht="15">
      <c r="C240" s="19"/>
      <c r="E240" s="19"/>
      <c r="F240" s="19"/>
      <c r="G240" s="19"/>
      <c r="H240" s="19"/>
      <c r="I240" s="19"/>
      <c r="J240" s="19"/>
      <c r="CC240" s="19"/>
    </row>
    <row r="241" spans="3:81" s="3" customFormat="1" ht="15">
      <c r="C241" s="19"/>
      <c r="E241" s="19"/>
      <c r="F241" s="19"/>
      <c r="G241" s="19"/>
      <c r="H241" s="19"/>
      <c r="I241" s="19"/>
      <c r="J241" s="19"/>
      <c r="CC241" s="19"/>
    </row>
    <row r="242" spans="3:81" s="3" customFormat="1" ht="15">
      <c r="C242" s="19"/>
      <c r="E242" s="19"/>
      <c r="F242" s="19"/>
      <c r="G242" s="19"/>
      <c r="H242" s="19"/>
      <c r="I242" s="19"/>
      <c r="J242" s="19"/>
      <c r="CC242" s="19"/>
    </row>
    <row r="243" spans="3:81" s="3" customFormat="1" ht="15">
      <c r="C243" s="19"/>
      <c r="E243" s="19"/>
      <c r="F243" s="19"/>
      <c r="G243" s="19"/>
      <c r="H243" s="19"/>
      <c r="I243" s="19"/>
      <c r="J243" s="19"/>
      <c r="CC243" s="19"/>
    </row>
    <row r="244" spans="3:81" s="3" customFormat="1" ht="15">
      <c r="C244" s="19"/>
      <c r="E244" s="19"/>
      <c r="F244" s="19"/>
      <c r="G244" s="19"/>
      <c r="H244" s="19"/>
      <c r="I244" s="19"/>
      <c r="J244" s="19"/>
      <c r="CC244" s="19"/>
    </row>
    <row r="245" spans="3:81" s="3" customFormat="1" ht="15">
      <c r="C245" s="19"/>
      <c r="E245" s="19"/>
      <c r="F245" s="19"/>
      <c r="G245" s="19"/>
      <c r="H245" s="19"/>
      <c r="I245" s="19"/>
      <c r="J245" s="19"/>
      <c r="CC245" s="19"/>
    </row>
    <row r="246" spans="3:81" s="3" customFormat="1" ht="15">
      <c r="C246" s="19"/>
      <c r="E246" s="19"/>
      <c r="F246" s="19"/>
      <c r="G246" s="19"/>
      <c r="H246" s="19"/>
      <c r="I246" s="19"/>
      <c r="J246" s="19"/>
      <c r="CC246" s="19"/>
    </row>
    <row r="247" spans="3:81" s="3" customFormat="1" ht="15">
      <c r="C247" s="19"/>
      <c r="E247" s="19"/>
      <c r="F247" s="19"/>
      <c r="G247" s="19"/>
      <c r="H247" s="19"/>
      <c r="I247" s="19"/>
      <c r="J247" s="19"/>
      <c r="CC247" s="19"/>
    </row>
    <row r="248" spans="3:81" s="3" customFormat="1" ht="15">
      <c r="C248" s="19"/>
      <c r="E248" s="19"/>
      <c r="F248" s="19"/>
      <c r="G248" s="19"/>
      <c r="H248" s="19"/>
      <c r="I248" s="19"/>
      <c r="J248" s="19"/>
      <c r="CC248" s="19"/>
    </row>
    <row r="249" spans="3:81" s="3" customFormat="1" ht="15">
      <c r="C249" s="19"/>
      <c r="E249" s="19"/>
      <c r="F249" s="19"/>
      <c r="G249" s="19"/>
      <c r="H249" s="19"/>
      <c r="I249" s="19"/>
      <c r="J249" s="19"/>
      <c r="CC249" s="19"/>
    </row>
    <row r="250" spans="3:81" s="3" customFormat="1" ht="15">
      <c r="C250" s="19"/>
      <c r="E250" s="19"/>
      <c r="F250" s="19"/>
      <c r="G250" s="19"/>
      <c r="H250" s="19"/>
      <c r="I250" s="19"/>
      <c r="J250" s="19"/>
      <c r="CC250" s="19"/>
    </row>
    <row r="251" spans="3:81" s="3" customFormat="1" ht="15">
      <c r="C251" s="19"/>
      <c r="E251" s="19"/>
      <c r="F251" s="19"/>
      <c r="G251" s="19"/>
      <c r="H251" s="19"/>
      <c r="I251" s="19"/>
      <c r="J251" s="19"/>
      <c r="CC251" s="19"/>
    </row>
    <row r="252" spans="3:81" s="3" customFormat="1" ht="15">
      <c r="C252" s="19"/>
      <c r="E252" s="19"/>
      <c r="F252" s="19"/>
      <c r="G252" s="19"/>
      <c r="H252" s="19"/>
      <c r="I252" s="19"/>
      <c r="J252" s="19"/>
      <c r="CC252" s="19"/>
    </row>
    <row r="253" spans="3:81" s="3" customFormat="1" ht="15">
      <c r="C253" s="19"/>
      <c r="E253" s="19"/>
      <c r="F253" s="19"/>
      <c r="G253" s="19"/>
      <c r="H253" s="19"/>
      <c r="I253" s="19"/>
      <c r="J253" s="19"/>
      <c r="CC253" s="19"/>
    </row>
    <row r="254" spans="3:81" s="3" customFormat="1" ht="15">
      <c r="C254" s="19"/>
      <c r="E254" s="19"/>
      <c r="F254" s="19"/>
      <c r="G254" s="19"/>
      <c r="H254" s="19"/>
      <c r="I254" s="19"/>
      <c r="J254" s="19"/>
      <c r="CC254" s="19"/>
    </row>
    <row r="255" spans="3:81" s="3" customFormat="1" ht="15">
      <c r="C255" s="19"/>
      <c r="E255" s="19"/>
      <c r="F255" s="19"/>
      <c r="G255" s="19"/>
      <c r="H255" s="19"/>
      <c r="I255" s="19"/>
      <c r="J255" s="19"/>
      <c r="CC255" s="19"/>
    </row>
    <row r="256" spans="3:81" s="3" customFormat="1" ht="15">
      <c r="C256" s="19"/>
      <c r="E256" s="19"/>
      <c r="F256" s="19"/>
      <c r="G256" s="19"/>
      <c r="H256" s="19"/>
      <c r="I256" s="19"/>
      <c r="J256" s="19"/>
      <c r="CC256" s="19"/>
    </row>
    <row r="257" spans="3:81" s="3" customFormat="1" ht="15">
      <c r="C257" s="19"/>
      <c r="E257" s="19"/>
      <c r="F257" s="19"/>
      <c r="G257" s="19"/>
      <c r="H257" s="19"/>
      <c r="I257" s="19"/>
      <c r="J257" s="19"/>
      <c r="CC257" s="19"/>
    </row>
    <row r="258" spans="3:81" s="3" customFormat="1" ht="15">
      <c r="C258" s="19"/>
      <c r="E258" s="19"/>
      <c r="F258" s="19"/>
      <c r="G258" s="19"/>
      <c r="H258" s="19"/>
      <c r="I258" s="19"/>
      <c r="J258" s="19"/>
      <c r="CC258" s="19"/>
    </row>
    <row r="259" spans="3:81" s="3" customFormat="1" ht="15">
      <c r="C259" s="19"/>
      <c r="E259" s="19"/>
      <c r="F259" s="19"/>
      <c r="G259" s="19"/>
      <c r="H259" s="19"/>
      <c r="I259" s="19"/>
      <c r="J259" s="19"/>
      <c r="CC259" s="19"/>
    </row>
    <row r="260" spans="3:81" s="3" customFormat="1" ht="15">
      <c r="C260" s="19"/>
      <c r="E260" s="19"/>
      <c r="F260" s="19"/>
      <c r="G260" s="19"/>
      <c r="H260" s="19"/>
      <c r="I260" s="19"/>
      <c r="J260" s="19"/>
      <c r="CC260" s="19"/>
    </row>
    <row r="261" spans="3:81" s="3" customFormat="1" ht="15">
      <c r="C261" s="19"/>
      <c r="E261" s="19"/>
      <c r="F261" s="19"/>
      <c r="G261" s="19"/>
      <c r="H261" s="19"/>
      <c r="I261" s="19"/>
      <c r="J261" s="19"/>
      <c r="CC261" s="19"/>
    </row>
    <row r="262" spans="3:81" s="3" customFormat="1" ht="15">
      <c r="C262" s="19"/>
      <c r="E262" s="19"/>
      <c r="F262" s="19"/>
      <c r="G262" s="19"/>
      <c r="H262" s="19"/>
      <c r="I262" s="19"/>
      <c r="J262" s="19"/>
      <c r="CC262" s="19"/>
    </row>
    <row r="263" spans="3:81" s="3" customFormat="1" ht="15">
      <c r="C263" s="19"/>
      <c r="E263" s="19"/>
      <c r="F263" s="19"/>
      <c r="G263" s="19"/>
      <c r="H263" s="19"/>
      <c r="I263" s="19"/>
      <c r="J263" s="19"/>
      <c r="CC263" s="19"/>
    </row>
    <row r="264" spans="3:81" s="3" customFormat="1" ht="15">
      <c r="C264" s="19"/>
      <c r="E264" s="19"/>
      <c r="F264" s="19"/>
      <c r="G264" s="19"/>
      <c r="H264" s="19"/>
      <c r="I264" s="19"/>
      <c r="J264" s="19"/>
      <c r="CC264" s="19"/>
    </row>
    <row r="265" spans="3:81" s="3" customFormat="1" ht="15">
      <c r="C265" s="19"/>
      <c r="E265" s="19"/>
      <c r="F265" s="19"/>
      <c r="G265" s="19"/>
      <c r="H265" s="19"/>
      <c r="I265" s="19"/>
      <c r="J265" s="19"/>
      <c r="CC265" s="19"/>
    </row>
    <row r="266" spans="3:81" s="3" customFormat="1" ht="15">
      <c r="C266" s="19"/>
      <c r="E266" s="19"/>
      <c r="F266" s="19"/>
      <c r="G266" s="19"/>
      <c r="H266" s="19"/>
      <c r="I266" s="19"/>
      <c r="J266" s="19"/>
      <c r="CC266" s="19"/>
    </row>
    <row r="267" spans="3:81" s="3" customFormat="1" ht="15">
      <c r="C267" s="19"/>
      <c r="E267" s="19"/>
      <c r="F267" s="19"/>
      <c r="G267" s="19"/>
      <c r="H267" s="19"/>
      <c r="I267" s="19"/>
      <c r="J267" s="19"/>
      <c r="CC267" s="19"/>
    </row>
    <row r="268" spans="3:81" s="3" customFormat="1" ht="15">
      <c r="C268" s="19"/>
      <c r="E268" s="19"/>
      <c r="F268" s="19"/>
      <c r="G268" s="19"/>
      <c r="H268" s="19"/>
      <c r="I268" s="19"/>
      <c r="J268" s="19"/>
      <c r="CC268" s="19"/>
    </row>
    <row r="269" spans="3:81" s="3" customFormat="1" ht="15">
      <c r="C269" s="19"/>
      <c r="E269" s="19"/>
      <c r="F269" s="19"/>
      <c r="G269" s="19"/>
      <c r="H269" s="19"/>
      <c r="I269" s="19"/>
      <c r="J269" s="19"/>
      <c r="CC269" s="19"/>
    </row>
    <row r="270" spans="3:81" s="3" customFormat="1" ht="15">
      <c r="C270" s="19"/>
      <c r="E270" s="19"/>
      <c r="F270" s="19"/>
      <c r="G270" s="19"/>
      <c r="H270" s="19"/>
      <c r="I270" s="19"/>
      <c r="J270" s="19"/>
      <c r="CC270" s="19"/>
    </row>
    <row r="271" spans="3:81" s="3" customFormat="1" ht="15">
      <c r="C271" s="19"/>
      <c r="E271" s="19"/>
      <c r="F271" s="19"/>
      <c r="G271" s="19"/>
      <c r="H271" s="19"/>
      <c r="I271" s="19"/>
      <c r="J271" s="19"/>
      <c r="CC271" s="19"/>
    </row>
    <row r="272" spans="3:81" s="3" customFormat="1" ht="15">
      <c r="C272" s="19"/>
      <c r="E272" s="19"/>
      <c r="F272" s="19"/>
      <c r="G272" s="19"/>
      <c r="H272" s="19"/>
      <c r="I272" s="19"/>
      <c r="J272" s="19"/>
      <c r="CC272" s="19"/>
    </row>
    <row r="273" spans="3:81" s="3" customFormat="1" ht="15">
      <c r="C273" s="19"/>
      <c r="E273" s="19"/>
      <c r="F273" s="19"/>
      <c r="G273" s="19"/>
      <c r="H273" s="19"/>
      <c r="I273" s="19"/>
      <c r="J273" s="19"/>
      <c r="CC273" s="19"/>
    </row>
    <row r="274" spans="3:81" s="3" customFormat="1" ht="15">
      <c r="C274" s="19"/>
      <c r="E274" s="19"/>
      <c r="F274" s="19"/>
      <c r="G274" s="19"/>
      <c r="H274" s="19"/>
      <c r="I274" s="19"/>
      <c r="J274" s="19"/>
      <c r="CC274" s="19"/>
    </row>
    <row r="275" spans="3:81" s="3" customFormat="1" ht="15">
      <c r="C275" s="19"/>
      <c r="E275" s="19"/>
      <c r="F275" s="19"/>
      <c r="G275" s="19"/>
      <c r="H275" s="19"/>
      <c r="I275" s="19"/>
      <c r="J275" s="19"/>
      <c r="CC275" s="19"/>
    </row>
    <row r="276" spans="3:81" s="3" customFormat="1" ht="15">
      <c r="C276" s="19"/>
      <c r="E276" s="19"/>
      <c r="F276" s="19"/>
      <c r="G276" s="19"/>
      <c r="H276" s="19"/>
      <c r="I276" s="19"/>
      <c r="J276" s="19"/>
      <c r="CC276" s="19"/>
    </row>
    <row r="277" spans="3:81" s="3" customFormat="1" ht="15">
      <c r="C277" s="19"/>
      <c r="E277" s="19"/>
      <c r="F277" s="19"/>
      <c r="G277" s="19"/>
      <c r="H277" s="19"/>
      <c r="I277" s="19"/>
      <c r="J277" s="19"/>
      <c r="CC277" s="19"/>
    </row>
    <row r="278" spans="3:81" s="3" customFormat="1" ht="15">
      <c r="C278" s="19"/>
      <c r="E278" s="19"/>
      <c r="F278" s="19"/>
      <c r="G278" s="19"/>
      <c r="H278" s="19"/>
      <c r="I278" s="19"/>
      <c r="J278" s="19"/>
      <c r="CC278" s="19"/>
    </row>
    <row r="279" spans="3:81" s="3" customFormat="1" ht="15">
      <c r="C279" s="19"/>
      <c r="E279" s="19"/>
      <c r="F279" s="19"/>
      <c r="G279" s="19"/>
      <c r="H279" s="19"/>
      <c r="I279" s="19"/>
      <c r="J279" s="19"/>
      <c r="CC279" s="19"/>
    </row>
    <row r="280" spans="3:81" s="3" customFormat="1" ht="15">
      <c r="C280" s="19"/>
      <c r="E280" s="19"/>
      <c r="F280" s="19"/>
      <c r="G280" s="19"/>
      <c r="H280" s="19"/>
      <c r="I280" s="19"/>
      <c r="J280" s="19"/>
      <c r="CC280" s="19"/>
    </row>
    <row r="281" spans="3:81" s="3" customFormat="1" ht="15">
      <c r="C281" s="19"/>
      <c r="E281" s="19"/>
      <c r="F281" s="19"/>
      <c r="G281" s="19"/>
      <c r="H281" s="19"/>
      <c r="I281" s="19"/>
      <c r="J281" s="19"/>
      <c r="CC281" s="19"/>
    </row>
    <row r="282" spans="3:81" s="3" customFormat="1" ht="15">
      <c r="C282" s="19"/>
      <c r="E282" s="19"/>
      <c r="F282" s="19"/>
      <c r="G282" s="19"/>
      <c r="H282" s="19"/>
      <c r="I282" s="19"/>
      <c r="J282" s="19"/>
      <c r="CC282" s="19"/>
    </row>
    <row r="283" spans="3:81" s="3" customFormat="1" ht="15">
      <c r="C283" s="19"/>
      <c r="E283" s="19"/>
      <c r="F283" s="19"/>
      <c r="G283" s="19"/>
      <c r="H283" s="19"/>
      <c r="I283" s="19"/>
      <c r="J283" s="19"/>
      <c r="CC283" s="19"/>
    </row>
    <row r="284" spans="3:81" s="3" customFormat="1" ht="15">
      <c r="C284" s="19"/>
      <c r="E284" s="19"/>
      <c r="F284" s="19"/>
      <c r="G284" s="19"/>
      <c r="H284" s="19"/>
      <c r="I284" s="19"/>
      <c r="J284" s="19"/>
      <c r="CC284" s="19"/>
    </row>
    <row r="285" spans="3:81" s="3" customFormat="1" ht="15">
      <c r="C285" s="19"/>
      <c r="E285" s="19"/>
      <c r="F285" s="19"/>
      <c r="G285" s="19"/>
      <c r="H285" s="19"/>
      <c r="I285" s="19"/>
      <c r="J285" s="19"/>
      <c r="CC285" s="19"/>
    </row>
    <row r="286" spans="3:81" s="3" customFormat="1" ht="15">
      <c r="C286" s="19"/>
      <c r="E286" s="19"/>
      <c r="F286" s="19"/>
      <c r="G286" s="19"/>
      <c r="H286" s="19"/>
      <c r="I286" s="19"/>
      <c r="J286" s="19"/>
      <c r="CC286" s="19"/>
    </row>
    <row r="287" spans="3:81" s="3" customFormat="1" ht="15">
      <c r="C287" s="19"/>
      <c r="E287" s="19"/>
      <c r="F287" s="19"/>
      <c r="G287" s="19"/>
      <c r="H287" s="19"/>
      <c r="I287" s="19"/>
      <c r="J287" s="19"/>
      <c r="CC287" s="19"/>
    </row>
    <row r="288" spans="3:81" s="3" customFormat="1" ht="15">
      <c r="C288" s="19"/>
      <c r="E288" s="19"/>
      <c r="F288" s="19"/>
      <c r="G288" s="19"/>
      <c r="H288" s="19"/>
      <c r="I288" s="19"/>
      <c r="J288" s="19"/>
      <c r="CC288" s="19"/>
    </row>
    <row r="289" spans="3:81" s="3" customFormat="1" ht="15">
      <c r="C289" s="19"/>
      <c r="E289" s="19"/>
      <c r="F289" s="19"/>
      <c r="G289" s="19"/>
      <c r="H289" s="19"/>
      <c r="I289" s="19"/>
      <c r="J289" s="19"/>
      <c r="CC289" s="19"/>
    </row>
    <row r="290" spans="3:81" s="3" customFormat="1" ht="15">
      <c r="C290" s="19"/>
      <c r="E290" s="19"/>
      <c r="F290" s="19"/>
      <c r="G290" s="19"/>
      <c r="H290" s="19"/>
      <c r="I290" s="19"/>
      <c r="J290" s="19"/>
      <c r="CC290" s="19"/>
    </row>
    <row r="291" spans="3:81" s="3" customFormat="1" ht="15">
      <c r="C291" s="19"/>
      <c r="E291" s="19"/>
      <c r="F291" s="19"/>
      <c r="G291" s="19"/>
      <c r="H291" s="19"/>
      <c r="I291" s="19"/>
      <c r="J291" s="19"/>
      <c r="CC291" s="19"/>
    </row>
    <row r="292" spans="3:81" s="3" customFormat="1" ht="15">
      <c r="C292" s="19"/>
      <c r="E292" s="19"/>
      <c r="F292" s="19"/>
      <c r="G292" s="19"/>
      <c r="H292" s="19"/>
      <c r="I292" s="19"/>
      <c r="J292" s="19"/>
      <c r="CC292" s="19"/>
    </row>
    <row r="293" spans="3:81" s="3" customFormat="1" ht="15">
      <c r="C293" s="19"/>
      <c r="E293" s="19"/>
      <c r="F293" s="19"/>
      <c r="G293" s="19"/>
      <c r="H293" s="19"/>
      <c r="I293" s="19"/>
      <c r="J293" s="19"/>
      <c r="CC293" s="19"/>
    </row>
    <row r="294" spans="3:81" s="3" customFormat="1" ht="15">
      <c r="C294" s="19"/>
      <c r="E294" s="19"/>
      <c r="F294" s="19"/>
      <c r="G294" s="19"/>
      <c r="H294" s="19"/>
      <c r="I294" s="19"/>
      <c r="J294" s="19"/>
      <c r="CC294" s="19"/>
    </row>
    <row r="295" spans="3:81" s="3" customFormat="1" ht="15">
      <c r="C295" s="19"/>
      <c r="E295" s="19"/>
      <c r="F295" s="19"/>
      <c r="G295" s="19"/>
      <c r="H295" s="19"/>
      <c r="I295" s="19"/>
      <c r="J295" s="19"/>
      <c r="CC295" s="19"/>
    </row>
    <row r="296" spans="3:81" s="3" customFormat="1" ht="15">
      <c r="C296" s="19"/>
      <c r="E296" s="19"/>
      <c r="F296" s="19"/>
      <c r="G296" s="19"/>
      <c r="H296" s="19"/>
      <c r="I296" s="19"/>
      <c r="J296" s="19"/>
      <c r="CC296" s="19"/>
    </row>
    <row r="297" spans="3:81" s="3" customFormat="1" ht="15">
      <c r="C297" s="19"/>
      <c r="E297" s="19"/>
      <c r="F297" s="19"/>
      <c r="G297" s="19"/>
      <c r="H297" s="19"/>
      <c r="I297" s="19"/>
      <c r="J297" s="19"/>
      <c r="CC297" s="19"/>
    </row>
    <row r="298" spans="3:81" s="3" customFormat="1" ht="15">
      <c r="C298" s="19"/>
      <c r="E298" s="19"/>
      <c r="F298" s="19"/>
      <c r="G298" s="19"/>
      <c r="H298" s="19"/>
      <c r="I298" s="19"/>
      <c r="J298" s="19"/>
      <c r="CC298" s="19"/>
    </row>
    <row r="299" spans="3:81" s="3" customFormat="1" ht="15">
      <c r="C299" s="19"/>
      <c r="E299" s="19"/>
      <c r="F299" s="19"/>
      <c r="G299" s="19"/>
      <c r="H299" s="19"/>
      <c r="I299" s="19"/>
      <c r="J299" s="19"/>
      <c r="CC299" s="19"/>
    </row>
    <row r="300" spans="3:81" s="3" customFormat="1" ht="15">
      <c r="C300" s="19"/>
      <c r="E300" s="19"/>
      <c r="F300" s="19"/>
      <c r="G300" s="19"/>
      <c r="H300" s="19"/>
      <c r="I300" s="19"/>
      <c r="J300" s="19"/>
      <c r="CC300" s="19"/>
    </row>
    <row r="301" spans="3:81" s="3" customFormat="1" ht="15">
      <c r="C301" s="19"/>
      <c r="E301" s="19"/>
      <c r="F301" s="19"/>
      <c r="G301" s="19"/>
      <c r="H301" s="19"/>
      <c r="I301" s="19"/>
      <c r="J301" s="19"/>
      <c r="CC301" s="19"/>
    </row>
    <row r="302" spans="3:81" s="3" customFormat="1" ht="15">
      <c r="C302" s="19"/>
      <c r="E302" s="19"/>
      <c r="F302" s="19"/>
      <c r="G302" s="19"/>
      <c r="H302" s="19"/>
      <c r="I302" s="19"/>
      <c r="J302" s="19"/>
      <c r="CC302" s="19"/>
    </row>
    <row r="303" spans="3:81" s="3" customFormat="1" ht="15">
      <c r="C303" s="19"/>
      <c r="E303" s="19"/>
      <c r="F303" s="19"/>
      <c r="G303" s="19"/>
      <c r="H303" s="19"/>
      <c r="I303" s="19"/>
      <c r="J303" s="19"/>
      <c r="CC303" s="19"/>
    </row>
    <row r="304" spans="3:81" s="3" customFormat="1" ht="15">
      <c r="C304" s="19"/>
      <c r="E304" s="19"/>
      <c r="F304" s="19"/>
      <c r="G304" s="19"/>
      <c r="H304" s="19"/>
      <c r="I304" s="19"/>
      <c r="J304" s="19"/>
      <c r="CC304" s="19"/>
    </row>
    <row r="305" spans="3:81" s="3" customFormat="1" ht="15">
      <c r="C305" s="19"/>
      <c r="E305" s="19"/>
      <c r="F305" s="19"/>
      <c r="G305" s="19"/>
      <c r="H305" s="19"/>
      <c r="I305" s="19"/>
      <c r="J305" s="19"/>
      <c r="CC305" s="19"/>
    </row>
    <row r="306" spans="3:81" s="3" customFormat="1" ht="15">
      <c r="C306" s="19"/>
      <c r="E306" s="19"/>
      <c r="F306" s="19"/>
      <c r="G306" s="19"/>
      <c r="H306" s="19"/>
      <c r="I306" s="19"/>
      <c r="J306" s="19"/>
      <c r="CC306" s="19"/>
    </row>
    <row r="307" spans="3:81" s="3" customFormat="1" ht="15">
      <c r="C307" s="19"/>
      <c r="E307" s="19"/>
      <c r="F307" s="19"/>
      <c r="G307" s="19"/>
      <c r="H307" s="19"/>
      <c r="I307" s="19"/>
      <c r="J307" s="19"/>
      <c r="CC307" s="19"/>
    </row>
    <row r="308" spans="3:81" s="3" customFormat="1" ht="15">
      <c r="C308" s="19"/>
      <c r="E308" s="19"/>
      <c r="F308" s="19"/>
      <c r="G308" s="19"/>
      <c r="H308" s="19"/>
      <c r="I308" s="19"/>
      <c r="J308" s="19"/>
      <c r="CC308" s="19"/>
    </row>
    <row r="309" spans="3:81" s="3" customFormat="1" ht="15">
      <c r="C309" s="19"/>
      <c r="E309" s="19"/>
      <c r="F309" s="19"/>
      <c r="G309" s="19"/>
      <c r="H309" s="19"/>
      <c r="I309" s="19"/>
      <c r="J309" s="19"/>
      <c r="CC309" s="19"/>
    </row>
    <row r="310" spans="3:81" s="3" customFormat="1" ht="15">
      <c r="C310" s="19"/>
      <c r="E310" s="19"/>
      <c r="F310" s="19"/>
      <c r="G310" s="19"/>
      <c r="H310" s="19"/>
      <c r="I310" s="19"/>
      <c r="J310" s="19"/>
      <c r="CC310" s="19"/>
    </row>
    <row r="311" spans="3:81" s="3" customFormat="1" ht="15">
      <c r="C311" s="19"/>
      <c r="E311" s="19"/>
      <c r="F311" s="19"/>
      <c r="G311" s="19"/>
      <c r="H311" s="19"/>
      <c r="I311" s="19"/>
      <c r="J311" s="19"/>
      <c r="CC311" s="19"/>
    </row>
    <row r="312" spans="3:81" s="3" customFormat="1" ht="15">
      <c r="C312" s="19"/>
      <c r="E312" s="19"/>
      <c r="F312" s="19"/>
      <c r="G312" s="19"/>
      <c r="H312" s="19"/>
      <c r="I312" s="19"/>
      <c r="J312" s="19"/>
      <c r="CC312" s="19"/>
    </row>
    <row r="313" spans="3:81" s="3" customFormat="1" ht="15">
      <c r="C313" s="19"/>
      <c r="E313" s="19"/>
      <c r="F313" s="19"/>
      <c r="G313" s="19"/>
      <c r="H313" s="19"/>
      <c r="I313" s="19"/>
      <c r="J313" s="19"/>
      <c r="CC313" s="19"/>
    </row>
    <row r="314" spans="3:81" s="3" customFormat="1" ht="15">
      <c r="C314" s="19"/>
      <c r="E314" s="19"/>
      <c r="F314" s="19"/>
      <c r="G314" s="19"/>
      <c r="H314" s="19"/>
      <c r="I314" s="19"/>
      <c r="J314" s="19"/>
      <c r="CC314" s="19"/>
    </row>
    <row r="315" spans="3:81" s="3" customFormat="1" ht="15">
      <c r="C315" s="19"/>
      <c r="E315" s="19"/>
      <c r="F315" s="19"/>
      <c r="G315" s="19"/>
      <c r="H315" s="19"/>
      <c r="I315" s="19"/>
      <c r="J315" s="19"/>
      <c r="CC315" s="19"/>
    </row>
    <row r="316" spans="3:81" s="3" customFormat="1" ht="15">
      <c r="C316" s="19"/>
      <c r="E316" s="19"/>
      <c r="F316" s="19"/>
      <c r="G316" s="19"/>
      <c r="H316" s="19"/>
      <c r="I316" s="19"/>
      <c r="J316" s="19"/>
      <c r="CC316" s="19"/>
    </row>
    <row r="317" spans="3:81" s="3" customFormat="1" ht="15">
      <c r="C317" s="19"/>
      <c r="E317" s="19"/>
      <c r="F317" s="19"/>
      <c r="G317" s="19"/>
      <c r="H317" s="19"/>
      <c r="I317" s="19"/>
      <c r="J317" s="19"/>
      <c r="CC317" s="19"/>
    </row>
    <row r="318" spans="3:81" s="3" customFormat="1" ht="15">
      <c r="C318" s="19"/>
      <c r="E318" s="19"/>
      <c r="F318" s="19"/>
      <c r="G318" s="19"/>
      <c r="H318" s="19"/>
      <c r="I318" s="19"/>
      <c r="J318" s="19"/>
      <c r="CC318" s="19"/>
    </row>
    <row r="319" spans="3:81" s="3" customFormat="1" ht="15">
      <c r="C319" s="19"/>
      <c r="E319" s="19"/>
      <c r="F319" s="19"/>
      <c r="G319" s="19"/>
      <c r="H319" s="19"/>
      <c r="I319" s="19"/>
      <c r="J319" s="19"/>
      <c r="CC319" s="19"/>
    </row>
    <row r="320" spans="3:81" s="3" customFormat="1" ht="15">
      <c r="C320" s="19"/>
      <c r="E320" s="19"/>
      <c r="F320" s="19"/>
      <c r="G320" s="19"/>
      <c r="H320" s="19"/>
      <c r="I320" s="19"/>
      <c r="J320" s="19"/>
      <c r="CC320" s="19"/>
    </row>
    <row r="321" spans="3:81" s="3" customFormat="1" ht="15">
      <c r="C321" s="19"/>
      <c r="E321" s="19"/>
      <c r="F321" s="19"/>
      <c r="G321" s="19"/>
      <c r="H321" s="19"/>
      <c r="I321" s="19"/>
      <c r="J321" s="19"/>
      <c r="CC321" s="19"/>
    </row>
    <row r="322" spans="3:81" s="3" customFormat="1" ht="15">
      <c r="C322" s="19"/>
      <c r="E322" s="19"/>
      <c r="F322" s="19"/>
      <c r="G322" s="19"/>
      <c r="H322" s="19"/>
      <c r="I322" s="19"/>
      <c r="J322" s="19"/>
      <c r="CC322" s="19"/>
    </row>
    <row r="323" spans="3:81" s="3" customFormat="1" ht="15">
      <c r="C323" s="19"/>
      <c r="E323" s="19"/>
      <c r="F323" s="19"/>
      <c r="G323" s="19"/>
      <c r="H323" s="19"/>
      <c r="I323" s="19"/>
      <c r="J323" s="19"/>
      <c r="CC323" s="19"/>
    </row>
    <row r="324" spans="3:81" s="3" customFormat="1" ht="15">
      <c r="C324" s="19"/>
      <c r="E324" s="19"/>
      <c r="F324" s="19"/>
      <c r="G324" s="19"/>
      <c r="H324" s="19"/>
      <c r="I324" s="19"/>
      <c r="J324" s="19"/>
      <c r="CC324" s="19"/>
    </row>
    <row r="325" spans="3:81" s="3" customFormat="1" ht="15">
      <c r="C325" s="19"/>
      <c r="E325" s="19"/>
      <c r="F325" s="19"/>
      <c r="G325" s="19"/>
      <c r="H325" s="19"/>
      <c r="I325" s="19"/>
      <c r="J325" s="19"/>
      <c r="CC325" s="19"/>
    </row>
    <row r="326" spans="3:81" s="3" customFormat="1" ht="15">
      <c r="C326" s="19"/>
      <c r="E326" s="19"/>
      <c r="F326" s="19"/>
      <c r="G326" s="19"/>
      <c r="H326" s="19"/>
      <c r="I326" s="19"/>
      <c r="J326" s="19"/>
      <c r="CC326" s="19"/>
    </row>
    <row r="327" spans="3:81" s="3" customFormat="1" ht="15">
      <c r="C327" s="19"/>
      <c r="E327" s="19"/>
      <c r="F327" s="19"/>
      <c r="G327" s="19"/>
      <c r="H327" s="19"/>
      <c r="I327" s="19"/>
      <c r="J327" s="19"/>
      <c r="CC327" s="19"/>
    </row>
    <row r="328" spans="3:81" s="3" customFormat="1" ht="15">
      <c r="C328" s="19"/>
      <c r="E328" s="19"/>
      <c r="F328" s="19"/>
      <c r="G328" s="19"/>
      <c r="H328" s="19"/>
      <c r="I328" s="19"/>
      <c r="J328" s="19"/>
      <c r="CC328" s="19"/>
    </row>
    <row r="329" spans="3:81" s="3" customFormat="1" ht="15">
      <c r="C329" s="19"/>
      <c r="E329" s="19"/>
      <c r="F329" s="19"/>
      <c r="G329" s="19"/>
      <c r="H329" s="19"/>
      <c r="I329" s="19"/>
      <c r="J329" s="19"/>
      <c r="CC329" s="19"/>
    </row>
    <row r="330" spans="3:81" s="3" customFormat="1" ht="15">
      <c r="C330" s="19"/>
      <c r="E330" s="19"/>
      <c r="F330" s="19"/>
      <c r="G330" s="19"/>
      <c r="H330" s="19"/>
      <c r="I330" s="19"/>
      <c r="J330" s="19"/>
      <c r="CC330" s="19"/>
    </row>
    <row r="331" spans="3:81" s="3" customFormat="1" ht="15">
      <c r="C331" s="19"/>
      <c r="E331" s="19"/>
      <c r="F331" s="19"/>
      <c r="G331" s="19"/>
      <c r="H331" s="19"/>
      <c r="I331" s="19"/>
      <c r="J331" s="19"/>
      <c r="CC331" s="19"/>
    </row>
    <row r="332" spans="3:81" s="3" customFormat="1" ht="15">
      <c r="C332" s="19"/>
      <c r="E332" s="19"/>
      <c r="F332" s="19"/>
      <c r="G332" s="19"/>
      <c r="H332" s="19"/>
      <c r="I332" s="19"/>
      <c r="J332" s="19"/>
      <c r="CC332" s="19"/>
    </row>
    <row r="333" spans="3:81" s="3" customFormat="1" ht="15">
      <c r="C333" s="19"/>
      <c r="E333" s="19"/>
      <c r="F333" s="19"/>
      <c r="G333" s="19"/>
      <c r="H333" s="19"/>
      <c r="I333" s="19"/>
      <c r="J333" s="19"/>
      <c r="CC333" s="19"/>
    </row>
    <row r="334" spans="3:81" s="3" customFormat="1" ht="15">
      <c r="C334" s="19"/>
      <c r="E334" s="19"/>
      <c r="F334" s="19"/>
      <c r="G334" s="19"/>
      <c r="H334" s="19"/>
      <c r="I334" s="19"/>
      <c r="J334" s="19"/>
      <c r="CC334" s="19"/>
    </row>
    <row r="335" spans="3:81" s="3" customFormat="1" ht="15">
      <c r="C335" s="19"/>
      <c r="E335" s="19"/>
      <c r="F335" s="19"/>
      <c r="G335" s="19"/>
      <c r="H335" s="19"/>
      <c r="I335" s="19"/>
      <c r="J335" s="19"/>
      <c r="CC335" s="19"/>
    </row>
    <row r="336" spans="3:81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  <row r="1839" spans="3:10">
      <c r="C1839" s="6"/>
      <c r="E1839" s="6"/>
      <c r="F1839" s="6"/>
      <c r="G1839" s="6"/>
      <c r="H1839" s="6"/>
      <c r="I1839" s="6"/>
      <c r="J1839" s="6"/>
    </row>
    <row r="1840" spans="3:10">
      <c r="C1840" s="6"/>
      <c r="E1840" s="6"/>
      <c r="F1840" s="6"/>
      <c r="G1840" s="6"/>
      <c r="H1840" s="6"/>
      <c r="I1840" s="6"/>
      <c r="J1840" s="6"/>
    </row>
    <row r="1841" spans="3:10">
      <c r="C1841" s="6"/>
      <c r="E1841" s="6"/>
      <c r="F1841" s="6"/>
      <c r="G1841" s="6"/>
      <c r="H1841" s="6"/>
      <c r="I1841" s="6"/>
      <c r="J1841" s="6"/>
    </row>
    <row r="1842" spans="3:10">
      <c r="C1842" s="6"/>
      <c r="E1842" s="6"/>
      <c r="F1842" s="6"/>
      <c r="G1842" s="6"/>
      <c r="H1842" s="6"/>
      <c r="I1842" s="6"/>
      <c r="J1842" s="6"/>
    </row>
    <row r="1843" spans="3:10">
      <c r="C1843" s="6"/>
      <c r="E1843" s="6"/>
      <c r="F1843" s="6"/>
      <c r="G1843" s="6"/>
      <c r="H1843" s="6"/>
      <c r="I1843" s="6"/>
      <c r="J1843" s="6"/>
    </row>
    <row r="1844" spans="3:10">
      <c r="C1844" s="6"/>
      <c r="E1844" s="6"/>
      <c r="F1844" s="6"/>
      <c r="G1844" s="6"/>
      <c r="H1844" s="6"/>
      <c r="I1844" s="6"/>
      <c r="J1844" s="6"/>
    </row>
    <row r="1845" spans="3:10">
      <c r="C1845" s="6"/>
      <c r="E1845" s="6"/>
      <c r="F1845" s="6"/>
      <c r="G1845" s="6"/>
      <c r="H1845" s="6"/>
      <c r="I1845" s="6"/>
      <c r="J1845" s="6"/>
    </row>
    <row r="1846" spans="3:10">
      <c r="C1846" s="6"/>
      <c r="E1846" s="6"/>
      <c r="F1846" s="6"/>
      <c r="G1846" s="6"/>
      <c r="H1846" s="6"/>
      <c r="I1846" s="6"/>
      <c r="J1846" s="6"/>
    </row>
    <row r="1847" spans="3:10">
      <c r="C1847" s="6"/>
      <c r="E1847" s="6"/>
      <c r="F1847" s="6"/>
      <c r="G1847" s="6"/>
      <c r="H1847" s="6"/>
      <c r="I1847" s="6"/>
      <c r="J1847" s="6"/>
    </row>
    <row r="1848" spans="3:10">
      <c r="C1848" s="6"/>
      <c r="E1848" s="6"/>
      <c r="F1848" s="6"/>
      <c r="G1848" s="6"/>
      <c r="H1848" s="6"/>
      <c r="I1848" s="6"/>
      <c r="J1848" s="6"/>
    </row>
  </sheetData>
  <mergeCells count="46">
    <mergeCell ref="E11:F11"/>
    <mergeCell ref="G11:H11"/>
    <mergeCell ref="A2:J2"/>
    <mergeCell ref="A3:E3"/>
    <mergeCell ref="A5:E5"/>
    <mergeCell ref="A8:A9"/>
    <mergeCell ref="B8:B9"/>
    <mergeCell ref="C8:C9"/>
    <mergeCell ref="D8:D9"/>
    <mergeCell ref="E8:F9"/>
    <mergeCell ref="G8:H9"/>
    <mergeCell ref="I8:I9"/>
    <mergeCell ref="J8:J9"/>
    <mergeCell ref="X8:AA8"/>
    <mergeCell ref="AB8:AJ8"/>
    <mergeCell ref="CC8:CC9"/>
    <mergeCell ref="C10:AJ10"/>
    <mergeCell ref="E18:F18"/>
    <mergeCell ref="G18:H18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C17:AJ17"/>
    <mergeCell ref="E19:F19"/>
    <mergeCell ref="G19:H19"/>
    <mergeCell ref="E20:F20"/>
    <mergeCell ref="G20:H20"/>
    <mergeCell ref="E21:F21"/>
    <mergeCell ref="G21:H21"/>
    <mergeCell ref="E25:F25"/>
    <mergeCell ref="G25:H25"/>
    <mergeCell ref="E26:F26"/>
    <mergeCell ref="G26:H26"/>
    <mergeCell ref="E22:F22"/>
    <mergeCell ref="G22:H22"/>
    <mergeCell ref="E23:F23"/>
    <mergeCell ref="G23:H23"/>
    <mergeCell ref="E24:F24"/>
    <mergeCell ref="G24:H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848"/>
  <sheetViews>
    <sheetView workbookViewId="0">
      <selection activeCell="I36" sqref="I36"/>
    </sheetView>
  </sheetViews>
  <sheetFormatPr defaultRowHeight="15.75"/>
  <cols>
    <col min="1" max="1" width="7.28515625" style="1" customWidth="1"/>
    <col min="2" max="2" width="34.57031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1.5703125" style="1" customWidth="1"/>
    <col min="10" max="10" width="12.425781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0" width="6.7109375" style="1" customWidth="1"/>
    <col min="31" max="32" width="6.85546875" style="1" customWidth="1"/>
    <col min="33" max="35" width="5.7109375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ht="20.25" customHeight="1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CC2" s="1"/>
    </row>
    <row r="3" spans="1:81" s="4" customFormat="1" ht="18.75">
      <c r="A3" s="79" t="s">
        <v>101</v>
      </c>
      <c r="B3" s="79"/>
      <c r="C3" s="79"/>
      <c r="D3" s="79"/>
      <c r="E3" s="79"/>
      <c r="F3" s="5"/>
      <c r="G3" s="5"/>
      <c r="H3" s="5"/>
      <c r="I3" s="5"/>
      <c r="J3" s="5"/>
    </row>
    <row r="4" spans="1:81" ht="18.75" hidden="1">
      <c r="A4" s="28"/>
      <c r="B4" s="28"/>
      <c r="C4" s="28"/>
      <c r="D4" s="28"/>
      <c r="E4" s="28"/>
      <c r="CC4" s="1"/>
    </row>
    <row r="5" spans="1:81" ht="18.75">
      <c r="A5" s="80" t="s">
        <v>102</v>
      </c>
      <c r="B5" s="80"/>
      <c r="C5" s="80"/>
      <c r="D5" s="80"/>
      <c r="E5" s="80"/>
      <c r="F5" s="80"/>
      <c r="G5" s="80"/>
      <c r="H5" s="2"/>
      <c r="I5" s="2"/>
      <c r="J5" s="2"/>
      <c r="CC5" s="1"/>
    </row>
    <row r="6" spans="1:81" ht="7.5" customHeight="1">
      <c r="CC6" s="1"/>
    </row>
    <row r="7" spans="1:81" hidden="1">
      <c r="CC7" s="1"/>
    </row>
    <row r="8" spans="1:81" s="3" customFormat="1" ht="14.25" customHeight="1">
      <c r="A8" s="73" t="s">
        <v>70</v>
      </c>
      <c r="B8" s="69" t="s">
        <v>0</v>
      </c>
      <c r="C8" s="69" t="s">
        <v>165</v>
      </c>
      <c r="D8" s="76" t="s">
        <v>90</v>
      </c>
      <c r="E8" s="71" t="s">
        <v>1</v>
      </c>
      <c r="F8" s="73"/>
      <c r="G8" s="71" t="s">
        <v>5</v>
      </c>
      <c r="H8" s="73"/>
      <c r="I8" s="69" t="s">
        <v>4</v>
      </c>
      <c r="J8" s="71" t="s">
        <v>2</v>
      </c>
      <c r="K8" s="3" t="s">
        <v>6</v>
      </c>
      <c r="L8" s="3" t="s">
        <v>7</v>
      </c>
      <c r="M8" s="3" t="s">
        <v>68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68" t="s">
        <v>69</v>
      </c>
      <c r="Y8" s="68"/>
      <c r="Z8" s="68"/>
      <c r="AA8" s="68"/>
      <c r="AB8" s="68" t="s">
        <v>71</v>
      </c>
      <c r="AC8" s="68"/>
      <c r="AD8" s="68"/>
      <c r="AE8" s="68"/>
      <c r="AF8" s="68"/>
      <c r="AG8" s="68"/>
      <c r="AH8" s="68"/>
      <c r="AI8" s="68"/>
      <c r="AJ8" s="68"/>
      <c r="AK8" s="3" t="s">
        <v>25</v>
      </c>
      <c r="AL8" s="3" t="s">
        <v>26</v>
      </c>
      <c r="AM8" s="3" t="s">
        <v>27</v>
      </c>
      <c r="AN8" s="3" t="s">
        <v>28</v>
      </c>
      <c r="AO8" s="3" t="s">
        <v>29</v>
      </c>
      <c r="AP8" s="3" t="s">
        <v>30</v>
      </c>
      <c r="AQ8" s="3" t="s">
        <v>31</v>
      </c>
      <c r="AR8" s="3" t="s">
        <v>32</v>
      </c>
      <c r="AS8" s="3" t="s">
        <v>33</v>
      </c>
      <c r="AT8" s="3" t="s">
        <v>34</v>
      </c>
      <c r="AU8" s="3" t="s">
        <v>35</v>
      </c>
      <c r="AV8" s="3" t="s">
        <v>36</v>
      </c>
      <c r="AW8" s="3" t="s">
        <v>37</v>
      </c>
      <c r="AX8" s="3" t="s">
        <v>38</v>
      </c>
      <c r="AY8" s="3" t="s">
        <v>39</v>
      </c>
      <c r="AZ8" s="3" t="s">
        <v>40</v>
      </c>
      <c r="BA8" s="3" t="s">
        <v>41</v>
      </c>
      <c r="BB8" s="3" t="s">
        <v>42</v>
      </c>
      <c r="BC8" s="3" t="s">
        <v>43</v>
      </c>
      <c r="BD8" s="3" t="s">
        <v>44</v>
      </c>
      <c r="BE8" s="3" t="s">
        <v>45</v>
      </c>
      <c r="BF8" s="3" t="s">
        <v>46</v>
      </c>
      <c r="BG8" s="3" t="s">
        <v>47</v>
      </c>
      <c r="BH8" s="3" t="s">
        <v>48</v>
      </c>
      <c r="BI8" s="3" t="s">
        <v>49</v>
      </c>
      <c r="BJ8" s="3" t="s">
        <v>50</v>
      </c>
      <c r="BK8" s="3" t="s">
        <v>51</v>
      </c>
      <c r="BL8" s="3" t="s">
        <v>52</v>
      </c>
      <c r="BM8" s="3" t="s">
        <v>53</v>
      </c>
      <c r="BN8" s="3" t="s">
        <v>54</v>
      </c>
      <c r="BO8" s="3" t="s">
        <v>55</v>
      </c>
      <c r="BP8" s="3" t="s">
        <v>56</v>
      </c>
      <c r="BQ8" s="3" t="s">
        <v>57</v>
      </c>
      <c r="BR8" s="3" t="s">
        <v>58</v>
      </c>
      <c r="BS8" s="3" t="s">
        <v>59</v>
      </c>
      <c r="BT8" s="3" t="s">
        <v>60</v>
      </c>
      <c r="BU8" s="3" t="s">
        <v>61</v>
      </c>
      <c r="BV8" s="3" t="s">
        <v>62</v>
      </c>
      <c r="BW8" s="3" t="s">
        <v>63</v>
      </c>
      <c r="BX8" s="3" t="s">
        <v>64</v>
      </c>
      <c r="BY8" s="3" t="s">
        <v>65</v>
      </c>
      <c r="BZ8" s="3" t="s">
        <v>66</v>
      </c>
      <c r="CA8" s="3" t="s">
        <v>67</v>
      </c>
      <c r="CB8" s="8"/>
      <c r="CC8" s="67"/>
    </row>
    <row r="9" spans="1:81" s="3" customFormat="1" ht="15.75" customHeight="1">
      <c r="A9" s="74"/>
      <c r="B9" s="69"/>
      <c r="C9" s="69"/>
      <c r="D9" s="95"/>
      <c r="E9" s="96"/>
      <c r="F9" s="74"/>
      <c r="G9" s="96"/>
      <c r="H9" s="74"/>
      <c r="I9" s="69"/>
      <c r="J9" s="96"/>
      <c r="X9" s="20" t="s">
        <v>18</v>
      </c>
      <c r="Y9" s="20" t="s">
        <v>19</v>
      </c>
      <c r="Z9" s="20" t="s">
        <v>20</v>
      </c>
      <c r="AA9" s="20" t="s">
        <v>21</v>
      </c>
      <c r="AB9" s="20" t="s">
        <v>72</v>
      </c>
      <c r="AC9" s="20" t="s">
        <v>22</v>
      </c>
      <c r="AD9" s="20" t="s">
        <v>73</v>
      </c>
      <c r="AE9" s="20" t="s">
        <v>74</v>
      </c>
      <c r="AF9" s="20" t="s">
        <v>75</v>
      </c>
      <c r="AG9" s="20" t="s">
        <v>23</v>
      </c>
      <c r="AH9" s="20" t="s">
        <v>24</v>
      </c>
      <c r="AI9" s="20" t="s">
        <v>94</v>
      </c>
      <c r="AJ9" s="20" t="s">
        <v>76</v>
      </c>
      <c r="CB9" s="8"/>
      <c r="CC9" s="67"/>
    </row>
    <row r="10" spans="1:81" s="3" customFormat="1">
      <c r="A10" s="1"/>
      <c r="B10" s="46" t="s">
        <v>77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4"/>
      <c r="CC10" s="19"/>
    </row>
    <row r="11" spans="1:81" s="3" customFormat="1">
      <c r="A11" s="25" t="str">
        <f>"11/4"</f>
        <v>11/4</v>
      </c>
      <c r="B11" s="11" t="s">
        <v>103</v>
      </c>
      <c r="C11" s="17">
        <v>250</v>
      </c>
      <c r="D11" s="13">
        <v>182.56</v>
      </c>
      <c r="E11" s="82">
        <v>7.54</v>
      </c>
      <c r="F11" s="82"/>
      <c r="G11" s="82">
        <v>8.6300000000000008</v>
      </c>
      <c r="H11" s="82"/>
      <c r="I11" s="21">
        <v>33.76</v>
      </c>
      <c r="J11" s="21">
        <v>243.06</v>
      </c>
      <c r="K11" s="13">
        <v>4.46</v>
      </c>
      <c r="L11" s="13">
        <v>0.11</v>
      </c>
      <c r="M11" s="13">
        <v>4.46</v>
      </c>
      <c r="N11" s="13">
        <v>0</v>
      </c>
      <c r="O11" s="13">
        <v>9.3800000000000008</v>
      </c>
      <c r="P11" s="13">
        <v>17.64</v>
      </c>
      <c r="Q11" s="13">
        <v>0.98</v>
      </c>
      <c r="R11" s="13">
        <v>0</v>
      </c>
      <c r="S11" s="13">
        <v>0</v>
      </c>
      <c r="T11" s="13">
        <v>0.1</v>
      </c>
      <c r="U11" s="13">
        <v>1.91</v>
      </c>
      <c r="V11" s="13">
        <v>0</v>
      </c>
      <c r="W11" s="13">
        <v>384.97</v>
      </c>
      <c r="X11" s="20">
        <v>182.5</v>
      </c>
      <c r="Y11" s="20">
        <v>67.5</v>
      </c>
      <c r="Z11" s="20">
        <v>205.66</v>
      </c>
      <c r="AA11" s="20">
        <v>1.53</v>
      </c>
      <c r="AB11" s="20">
        <v>0</v>
      </c>
      <c r="AC11" s="20">
        <v>95.26</v>
      </c>
      <c r="AD11" s="20">
        <v>0</v>
      </c>
      <c r="AE11" s="20">
        <v>0</v>
      </c>
      <c r="AF11" s="20">
        <v>0.18</v>
      </c>
      <c r="AG11" s="20">
        <v>0.16</v>
      </c>
      <c r="AH11" s="20">
        <v>0.75</v>
      </c>
      <c r="AI11" s="20">
        <v>2.64</v>
      </c>
      <c r="AJ11" s="20">
        <v>7.25</v>
      </c>
      <c r="AK11" s="3">
        <v>0</v>
      </c>
      <c r="AL11" s="3">
        <v>0</v>
      </c>
      <c r="AM11" s="3">
        <v>0</v>
      </c>
      <c r="AN11" s="3">
        <v>1660.46</v>
      </c>
      <c r="AO11" s="3">
        <v>547.07000000000005</v>
      </c>
      <c r="AP11" s="3">
        <v>544.37</v>
      </c>
      <c r="AQ11" s="3">
        <v>612.63</v>
      </c>
      <c r="AR11" s="3">
        <v>180.18</v>
      </c>
      <c r="AS11" s="3">
        <v>1120.4000000000001</v>
      </c>
      <c r="AT11" s="3">
        <v>1028.3800000000001</v>
      </c>
      <c r="AU11" s="3">
        <v>2270.69</v>
      </c>
      <c r="AV11" s="3">
        <v>2112.1799999999998</v>
      </c>
      <c r="AW11" s="3">
        <v>540.97</v>
      </c>
      <c r="AX11" s="3">
        <v>1109.8</v>
      </c>
      <c r="AY11" s="3">
        <v>4652.79</v>
      </c>
      <c r="AZ11" s="3">
        <v>4.0999999999999996</v>
      </c>
      <c r="BA11" s="3">
        <v>1187.3599999999999</v>
      </c>
      <c r="BB11" s="3">
        <v>978.32</v>
      </c>
      <c r="BC11" s="3">
        <v>649.73</v>
      </c>
      <c r="BD11" s="3">
        <v>269.98</v>
      </c>
      <c r="BE11" s="3">
        <v>1.05</v>
      </c>
      <c r="BF11" s="3">
        <v>1.47</v>
      </c>
      <c r="BG11" s="3">
        <v>1.1100000000000001</v>
      </c>
      <c r="BH11" s="3">
        <v>2.71</v>
      </c>
      <c r="BI11" s="3">
        <v>0.1</v>
      </c>
      <c r="BJ11" s="3">
        <v>0.65</v>
      </c>
      <c r="BK11" s="3">
        <v>0.01</v>
      </c>
      <c r="BL11" s="3">
        <v>4.3</v>
      </c>
      <c r="BM11" s="3">
        <v>0.01</v>
      </c>
      <c r="BN11" s="3">
        <v>1.32</v>
      </c>
      <c r="BO11" s="3">
        <v>0.82</v>
      </c>
      <c r="BP11" s="3">
        <v>0.64</v>
      </c>
      <c r="BQ11" s="3">
        <v>0</v>
      </c>
      <c r="BR11" s="3">
        <v>0</v>
      </c>
      <c r="BS11" s="3">
        <v>0.38</v>
      </c>
      <c r="BT11" s="3">
        <v>33.29</v>
      </c>
      <c r="BU11" s="3">
        <v>0</v>
      </c>
      <c r="BV11" s="3">
        <v>0</v>
      </c>
      <c r="BW11" s="3">
        <v>13.25</v>
      </c>
      <c r="BX11" s="3">
        <v>0.32</v>
      </c>
      <c r="BY11" s="3">
        <v>0.1</v>
      </c>
      <c r="BZ11" s="3">
        <v>0</v>
      </c>
      <c r="CA11" s="3">
        <v>0</v>
      </c>
      <c r="CB11" s="3">
        <v>182.56</v>
      </c>
      <c r="CC11" s="19"/>
    </row>
    <row r="12" spans="1:81" s="3" customFormat="1">
      <c r="A12" s="25" t="str">
        <f>"12/10"</f>
        <v>12/10</v>
      </c>
      <c r="B12" s="11" t="s">
        <v>96</v>
      </c>
      <c r="C12" s="24" t="str">
        <f>"200"</f>
        <v>200</v>
      </c>
      <c r="D12" s="13">
        <v>0</v>
      </c>
      <c r="E12" s="82">
        <v>0.04</v>
      </c>
      <c r="F12" s="82"/>
      <c r="G12" s="82">
        <v>0.01</v>
      </c>
      <c r="H12" s="82"/>
      <c r="I12" s="21">
        <v>9.09</v>
      </c>
      <c r="J12" s="21">
        <v>34.770000000000003</v>
      </c>
      <c r="K12" s="13">
        <v>0</v>
      </c>
      <c r="L12" s="13">
        <v>0</v>
      </c>
      <c r="M12" s="13">
        <v>0</v>
      </c>
      <c r="N12" s="13">
        <v>0</v>
      </c>
      <c r="O12" s="13">
        <v>15.27</v>
      </c>
      <c r="P12" s="13">
        <v>0.37</v>
      </c>
      <c r="Q12" s="13">
        <v>1.61</v>
      </c>
      <c r="R12" s="13">
        <v>0</v>
      </c>
      <c r="S12" s="13">
        <v>0</v>
      </c>
      <c r="T12" s="13">
        <v>0.3</v>
      </c>
      <c r="U12" s="13">
        <v>1.03</v>
      </c>
      <c r="V12" s="13">
        <v>72.849999999999994</v>
      </c>
      <c r="W12" s="13">
        <v>443</v>
      </c>
      <c r="X12" s="20">
        <v>65.41</v>
      </c>
      <c r="Y12" s="20">
        <v>45.27</v>
      </c>
      <c r="Z12" s="20">
        <v>52.48</v>
      </c>
      <c r="AA12" s="20">
        <v>0.9</v>
      </c>
      <c r="AB12" s="20">
        <v>0</v>
      </c>
      <c r="AC12" s="20">
        <v>0</v>
      </c>
      <c r="AD12" s="20">
        <v>0</v>
      </c>
      <c r="AE12" s="20">
        <v>0</v>
      </c>
      <c r="AF12" s="20">
        <v>0.04</v>
      </c>
      <c r="AG12" s="20">
        <v>0.15</v>
      </c>
      <c r="AH12" s="20">
        <v>0.5</v>
      </c>
      <c r="AI12" s="20">
        <v>0</v>
      </c>
      <c r="AJ12" s="20">
        <v>12</v>
      </c>
      <c r="AK12" s="3">
        <v>0</v>
      </c>
      <c r="AL12" s="3">
        <v>0</v>
      </c>
      <c r="AM12" s="3">
        <v>0</v>
      </c>
      <c r="AN12" s="3">
        <v>1242.8900000000001</v>
      </c>
      <c r="AO12" s="3">
        <v>487.53</v>
      </c>
      <c r="AP12" s="3">
        <v>466.42</v>
      </c>
      <c r="AQ12" s="3">
        <v>519.07000000000005</v>
      </c>
      <c r="AR12" s="3">
        <v>131.11000000000001</v>
      </c>
      <c r="AS12" s="3">
        <v>964.68</v>
      </c>
      <c r="AT12" s="3">
        <v>732.81</v>
      </c>
      <c r="AU12" s="3">
        <v>2162.77</v>
      </c>
      <c r="AV12" s="3">
        <v>1946.78</v>
      </c>
      <c r="AW12" s="3">
        <v>473.12</v>
      </c>
      <c r="AX12" s="3">
        <v>1023.09</v>
      </c>
      <c r="AY12" s="3">
        <v>4065.17</v>
      </c>
      <c r="AZ12" s="3">
        <v>6.77</v>
      </c>
      <c r="BA12" s="3">
        <v>996.42</v>
      </c>
      <c r="BB12" s="3">
        <v>801.84</v>
      </c>
      <c r="BC12" s="3">
        <v>543.83000000000004</v>
      </c>
      <c r="BD12" s="3">
        <v>223.53</v>
      </c>
      <c r="BE12" s="3">
        <v>0.89</v>
      </c>
      <c r="BF12" s="3">
        <v>1.38</v>
      </c>
      <c r="BG12" s="3">
        <v>1.06</v>
      </c>
      <c r="BH12" s="3">
        <v>2.6</v>
      </c>
      <c r="BI12" s="3">
        <v>0</v>
      </c>
      <c r="BJ12" s="3">
        <v>0.28999999999999998</v>
      </c>
      <c r="BK12" s="3">
        <v>0</v>
      </c>
      <c r="BL12" s="3">
        <v>4.26</v>
      </c>
      <c r="BM12" s="3">
        <v>0</v>
      </c>
      <c r="BN12" s="3">
        <v>2.1800000000000002</v>
      </c>
      <c r="BO12" s="3">
        <v>0.87</v>
      </c>
      <c r="BP12" s="3">
        <v>0.62</v>
      </c>
      <c r="BQ12" s="3">
        <v>0</v>
      </c>
      <c r="BR12" s="3">
        <v>1.29</v>
      </c>
      <c r="BS12" s="3">
        <v>0.32</v>
      </c>
      <c r="BT12" s="3">
        <v>33.58</v>
      </c>
      <c r="BU12" s="3">
        <v>0</v>
      </c>
      <c r="BV12" s="3">
        <v>0</v>
      </c>
      <c r="BW12" s="3">
        <v>12.94</v>
      </c>
      <c r="BX12" s="3">
        <v>0.32</v>
      </c>
      <c r="BY12" s="3">
        <v>0.08</v>
      </c>
      <c r="BZ12" s="3">
        <v>0</v>
      </c>
      <c r="CA12" s="3">
        <v>0</v>
      </c>
      <c r="CB12" s="3">
        <v>0</v>
      </c>
      <c r="CC12" s="19"/>
    </row>
    <row r="13" spans="1:81" s="3" customFormat="1">
      <c r="A13" s="25" t="str">
        <f>"8/13"</f>
        <v>8/13</v>
      </c>
      <c r="B13" s="11" t="s">
        <v>79</v>
      </c>
      <c r="C13" s="17">
        <v>36</v>
      </c>
      <c r="D13" s="13">
        <v>0</v>
      </c>
      <c r="E13" s="82">
        <v>2.38</v>
      </c>
      <c r="F13" s="82"/>
      <c r="G13" s="82">
        <v>0.23</v>
      </c>
      <c r="H13" s="82"/>
      <c r="I13" s="21">
        <v>16.82</v>
      </c>
      <c r="J13" s="21">
        <v>80.78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0">
        <v>5.39</v>
      </c>
      <c r="Y13" s="20">
        <v>7.96</v>
      </c>
      <c r="Z13" s="20">
        <v>20.98</v>
      </c>
      <c r="AA13" s="20">
        <v>0.56000000000000005</v>
      </c>
      <c r="AB13" s="20">
        <v>0</v>
      </c>
      <c r="AC13" s="20"/>
      <c r="AD13" s="20">
        <v>0</v>
      </c>
      <c r="AE13" s="20">
        <v>0</v>
      </c>
      <c r="AF13" s="20">
        <v>0.04</v>
      </c>
      <c r="AG13" s="20"/>
      <c r="AH13" s="20"/>
      <c r="AI13" s="20"/>
      <c r="AJ13" s="20">
        <v>0</v>
      </c>
      <c r="AK13" s="3">
        <v>0</v>
      </c>
      <c r="AL13" s="3">
        <v>0</v>
      </c>
      <c r="AM13" s="3">
        <v>0</v>
      </c>
      <c r="AN13" s="3">
        <v>127.24</v>
      </c>
      <c r="AO13" s="3">
        <v>42.2</v>
      </c>
      <c r="AP13" s="3">
        <v>25.01</v>
      </c>
      <c r="AQ13" s="3">
        <v>50.03</v>
      </c>
      <c r="AR13" s="3">
        <v>18.920000000000002</v>
      </c>
      <c r="AS13" s="3">
        <v>90.48</v>
      </c>
      <c r="AT13" s="3">
        <v>56.12</v>
      </c>
      <c r="AU13" s="3">
        <v>78.3</v>
      </c>
      <c r="AV13" s="3">
        <v>64.599999999999994</v>
      </c>
      <c r="AW13" s="3">
        <v>33.93</v>
      </c>
      <c r="AX13" s="3">
        <v>60.03</v>
      </c>
      <c r="AY13" s="3">
        <v>501.99</v>
      </c>
      <c r="AZ13" s="3">
        <v>58.73</v>
      </c>
      <c r="BA13" s="3">
        <v>163.56</v>
      </c>
      <c r="BB13" s="3">
        <v>71.12</v>
      </c>
      <c r="BC13" s="3">
        <v>47.2</v>
      </c>
      <c r="BD13" s="3">
        <v>37.409999999999997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0.03</v>
      </c>
      <c r="BL13" s="3">
        <v>0.02</v>
      </c>
      <c r="BM13" s="3">
        <v>0.02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0.02</v>
      </c>
      <c r="BU13" s="3">
        <v>0</v>
      </c>
      <c r="BV13" s="3">
        <v>0</v>
      </c>
      <c r="BW13" s="3">
        <v>7.0000000000000007E-2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19"/>
    </row>
    <row r="14" spans="1:81" s="3" customFormat="1">
      <c r="A14" s="25" t="str">
        <f>"6/13"</f>
        <v>6/13</v>
      </c>
      <c r="B14" s="11" t="s">
        <v>142</v>
      </c>
      <c r="C14" s="24" t="str">
        <f>"10"</f>
        <v>10</v>
      </c>
      <c r="D14" s="13">
        <v>0</v>
      </c>
      <c r="E14" s="82">
        <v>0.08</v>
      </c>
      <c r="F14" s="82"/>
      <c r="G14" s="82">
        <v>7.25</v>
      </c>
      <c r="H14" s="82"/>
      <c r="I14" s="21">
        <v>0.13</v>
      </c>
      <c r="J14" s="21">
        <v>66.06</v>
      </c>
      <c r="K14" s="13">
        <v>0</v>
      </c>
      <c r="L14" s="13">
        <v>0</v>
      </c>
      <c r="M14" s="13">
        <v>2.2999999999999998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0.3</v>
      </c>
      <c r="U14" s="13">
        <v>0.65</v>
      </c>
      <c r="V14" s="13">
        <v>0</v>
      </c>
      <c r="W14" s="13">
        <v>15</v>
      </c>
      <c r="X14" s="20">
        <v>2.4</v>
      </c>
      <c r="Y14" s="20">
        <v>0</v>
      </c>
      <c r="Z14" s="20">
        <v>3</v>
      </c>
      <c r="AA14" s="20">
        <v>0.02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0.06</v>
      </c>
      <c r="AH14" s="20">
        <v>0.03</v>
      </c>
      <c r="AI14" s="20">
        <v>0</v>
      </c>
      <c r="AJ14" s="20">
        <v>0</v>
      </c>
      <c r="AK14" s="3">
        <v>0</v>
      </c>
      <c r="AL14" s="3">
        <v>0</v>
      </c>
      <c r="AM14" s="3">
        <v>0</v>
      </c>
      <c r="AN14" s="3">
        <v>345</v>
      </c>
      <c r="AO14" s="3">
        <v>237</v>
      </c>
      <c r="AP14" s="3">
        <v>84</v>
      </c>
      <c r="AQ14" s="3">
        <v>142.5</v>
      </c>
      <c r="AR14" s="3">
        <v>105</v>
      </c>
      <c r="AS14" s="3">
        <v>201</v>
      </c>
      <c r="AT14" s="3">
        <v>114</v>
      </c>
      <c r="AU14" s="3">
        <v>130.5</v>
      </c>
      <c r="AV14" s="3">
        <v>234</v>
      </c>
      <c r="AW14" s="3">
        <v>105</v>
      </c>
      <c r="AX14" s="3">
        <v>76.5</v>
      </c>
      <c r="AY14" s="3">
        <v>775.5</v>
      </c>
      <c r="AZ14" s="3">
        <v>25.5</v>
      </c>
      <c r="BA14" s="3">
        <v>409.5</v>
      </c>
      <c r="BB14" s="3">
        <v>193.5</v>
      </c>
      <c r="BC14" s="3">
        <v>208.5</v>
      </c>
      <c r="BD14" s="3">
        <v>32.25</v>
      </c>
      <c r="BE14" s="3">
        <v>0</v>
      </c>
      <c r="BF14" s="3">
        <v>0.02</v>
      </c>
      <c r="BG14" s="3">
        <v>0.06</v>
      </c>
      <c r="BH14" s="3">
        <v>0.16</v>
      </c>
      <c r="BI14" s="3">
        <v>0.19</v>
      </c>
      <c r="BJ14" s="3">
        <v>0.5</v>
      </c>
      <c r="BK14" s="3">
        <v>0.06</v>
      </c>
      <c r="BL14" s="3">
        <v>1.05</v>
      </c>
      <c r="BM14" s="3">
        <v>0.02</v>
      </c>
      <c r="BN14" s="3">
        <v>0.24</v>
      </c>
      <c r="BO14" s="3">
        <v>0.02</v>
      </c>
      <c r="BP14" s="3">
        <v>0</v>
      </c>
      <c r="BQ14" s="3">
        <v>0</v>
      </c>
      <c r="BR14" s="3">
        <v>0</v>
      </c>
      <c r="BS14" s="3">
        <v>0.1</v>
      </c>
      <c r="BT14" s="3">
        <v>0.78</v>
      </c>
      <c r="BU14" s="3">
        <v>0.01</v>
      </c>
      <c r="BV14" s="3">
        <v>0</v>
      </c>
      <c r="BW14" s="3">
        <v>0.1</v>
      </c>
      <c r="BX14" s="3">
        <v>0.23</v>
      </c>
      <c r="BY14" s="3">
        <v>0.08</v>
      </c>
      <c r="BZ14" s="3">
        <v>0</v>
      </c>
      <c r="CA14" s="3">
        <v>0</v>
      </c>
      <c r="CB14" s="3">
        <v>0</v>
      </c>
      <c r="CC14" s="19"/>
    </row>
    <row r="15" spans="1:81" s="3" customFormat="1">
      <c r="A15" s="10"/>
      <c r="B15" s="11" t="s">
        <v>80</v>
      </c>
      <c r="C15" s="24" t="str">
        <f>"100"</f>
        <v>100</v>
      </c>
      <c r="D15" s="13">
        <v>0</v>
      </c>
      <c r="E15" s="82">
        <v>0.4</v>
      </c>
      <c r="F15" s="82"/>
      <c r="G15" s="82">
        <v>0.4</v>
      </c>
      <c r="H15" s="82"/>
      <c r="I15" s="21">
        <v>9.8000000000000007</v>
      </c>
      <c r="J15" s="21">
        <v>45.08</v>
      </c>
      <c r="K15" s="13">
        <v>0</v>
      </c>
      <c r="L15" s="13">
        <v>0</v>
      </c>
      <c r="M15" s="13">
        <v>0</v>
      </c>
      <c r="N15" s="13">
        <v>0</v>
      </c>
      <c r="O15" s="13">
        <v>9</v>
      </c>
      <c r="P15" s="13">
        <v>0.8</v>
      </c>
      <c r="Q15" s="13">
        <v>1.8</v>
      </c>
      <c r="R15" s="13">
        <v>0</v>
      </c>
      <c r="S15" s="13">
        <v>0</v>
      </c>
      <c r="T15" s="13">
        <v>0.8</v>
      </c>
      <c r="U15" s="13">
        <v>0.5</v>
      </c>
      <c r="V15" s="13">
        <v>26</v>
      </c>
      <c r="W15" s="13">
        <v>278</v>
      </c>
      <c r="X15" s="20">
        <v>16</v>
      </c>
      <c r="Y15" s="20">
        <v>9</v>
      </c>
      <c r="Z15" s="20">
        <v>11</v>
      </c>
      <c r="AA15" s="20">
        <v>2.2000000000000002</v>
      </c>
      <c r="AB15" s="20">
        <v>0</v>
      </c>
      <c r="AC15" s="20">
        <v>0</v>
      </c>
      <c r="AD15" s="20">
        <v>0</v>
      </c>
      <c r="AE15" s="20">
        <v>0</v>
      </c>
      <c r="AF15" s="20">
        <v>0.03</v>
      </c>
      <c r="AG15" s="20">
        <v>0.02</v>
      </c>
      <c r="AH15" s="20">
        <v>0.3</v>
      </c>
      <c r="AI15" s="20">
        <v>0</v>
      </c>
      <c r="AJ15" s="20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19"/>
    </row>
    <row r="16" spans="1:81" s="3" customFormat="1">
      <c r="A16" s="10"/>
      <c r="B16" s="15" t="s">
        <v>81</v>
      </c>
      <c r="C16" s="24"/>
      <c r="D16" s="13">
        <v>182.56</v>
      </c>
      <c r="E16" s="82">
        <f>SUM(E11:F15)</f>
        <v>10.440000000000001</v>
      </c>
      <c r="F16" s="82"/>
      <c r="G16" s="82">
        <f>SUM(G11:H15)</f>
        <v>16.52</v>
      </c>
      <c r="H16" s="82"/>
      <c r="I16" s="21">
        <f>SUM(I11:I15)</f>
        <v>69.599999999999994</v>
      </c>
      <c r="J16" s="21">
        <f>SUM(J11:J15)</f>
        <v>469.75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0">
        <f>SUM(X11:X15)</f>
        <v>271.7</v>
      </c>
      <c r="Y16" s="20">
        <f>SUM(Y11:Y15)</f>
        <v>129.73000000000002</v>
      </c>
      <c r="Z16" s="20">
        <f>SUM(Z11:Z15)</f>
        <v>293.12</v>
      </c>
      <c r="AA16" s="20">
        <f>SUM(AA11:AA15)</f>
        <v>5.2100000000000009</v>
      </c>
      <c r="AB16" s="20">
        <f>SUM(AB11:AB15)</f>
        <v>0</v>
      </c>
      <c r="AC16" s="20"/>
      <c r="AD16" s="20">
        <f>SUM(AD11:AD15)</f>
        <v>0</v>
      </c>
      <c r="AE16" s="20">
        <f>SUM(AE11:AE15)</f>
        <v>0</v>
      </c>
      <c r="AF16" s="20">
        <f>SUM(AF11:AF15)</f>
        <v>0.29000000000000004</v>
      </c>
      <c r="AG16" s="20"/>
      <c r="AH16" s="20"/>
      <c r="AI16" s="20"/>
      <c r="AJ16" s="20">
        <f>SUM(AJ11:AJ15)</f>
        <v>29.25</v>
      </c>
      <c r="AK16" s="3">
        <v>0</v>
      </c>
      <c r="AL16" s="3">
        <v>0</v>
      </c>
      <c r="AM16" s="3">
        <v>0</v>
      </c>
      <c r="AN16" s="3">
        <v>3394.58</v>
      </c>
      <c r="AO16" s="3">
        <v>1331.79</v>
      </c>
      <c r="AP16" s="3">
        <v>1122.8</v>
      </c>
      <c r="AQ16" s="3">
        <v>1335.23</v>
      </c>
      <c r="AR16" s="3">
        <v>438.21</v>
      </c>
      <c r="AS16" s="3">
        <v>2385.56</v>
      </c>
      <c r="AT16" s="3">
        <v>1948.3</v>
      </c>
      <c r="AU16" s="3">
        <v>4652.26</v>
      </c>
      <c r="AV16" s="3">
        <v>4435.5600000000004</v>
      </c>
      <c r="AW16" s="3">
        <v>1160.02</v>
      </c>
      <c r="AX16" s="3">
        <v>2283.42</v>
      </c>
      <c r="AY16" s="3">
        <v>10037.450000000001</v>
      </c>
      <c r="AZ16" s="3">
        <v>365.09</v>
      </c>
      <c r="BA16" s="3">
        <v>2769.84</v>
      </c>
      <c r="BB16" s="3">
        <v>2060.7800000000002</v>
      </c>
      <c r="BC16" s="3">
        <v>1455.25</v>
      </c>
      <c r="BD16" s="3">
        <v>568.17999999999995</v>
      </c>
      <c r="BE16" s="3">
        <v>1.94</v>
      </c>
      <c r="BF16" s="3">
        <v>2.87</v>
      </c>
      <c r="BG16" s="3">
        <v>2.2200000000000002</v>
      </c>
      <c r="BH16" s="3">
        <v>5.48</v>
      </c>
      <c r="BI16" s="3">
        <v>0.3</v>
      </c>
      <c r="BJ16" s="3">
        <v>1.48</v>
      </c>
      <c r="BK16" s="3">
        <v>0.28999999999999998</v>
      </c>
      <c r="BL16" s="3">
        <v>9.69</v>
      </c>
      <c r="BM16" s="3">
        <v>0.14000000000000001</v>
      </c>
      <c r="BN16" s="3">
        <v>3.74</v>
      </c>
      <c r="BO16" s="3">
        <v>1.71</v>
      </c>
      <c r="BP16" s="3">
        <v>1.26</v>
      </c>
      <c r="BQ16" s="3">
        <v>0</v>
      </c>
      <c r="BR16" s="3">
        <v>1.29</v>
      </c>
      <c r="BS16" s="3">
        <v>0.88</v>
      </c>
      <c r="BT16" s="3">
        <v>67.709999999999994</v>
      </c>
      <c r="BU16" s="3">
        <v>0.01</v>
      </c>
      <c r="BV16" s="3">
        <v>0</v>
      </c>
      <c r="BW16" s="3">
        <v>26.86</v>
      </c>
      <c r="BX16" s="3">
        <v>0.9</v>
      </c>
      <c r="BY16" s="3">
        <v>0.26</v>
      </c>
      <c r="BZ16" s="3">
        <v>0</v>
      </c>
      <c r="CA16" s="3">
        <v>0</v>
      </c>
      <c r="CB16" s="3">
        <v>182.56</v>
      </c>
      <c r="CC16" s="19"/>
    </row>
    <row r="17" spans="1:81" s="3" customFormat="1">
      <c r="A17" s="43"/>
      <c r="B17" s="46" t="s">
        <v>82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2"/>
      <c r="CC17" s="19"/>
    </row>
    <row r="18" spans="1:81" s="3" customFormat="1">
      <c r="A18" s="25" t="str">
        <f>"1"</f>
        <v>1</v>
      </c>
      <c r="B18" s="11" t="s">
        <v>105</v>
      </c>
      <c r="C18" s="17">
        <v>100</v>
      </c>
      <c r="D18" s="13">
        <v>52.2</v>
      </c>
      <c r="E18" s="82">
        <v>2.0699999999999998</v>
      </c>
      <c r="F18" s="82"/>
      <c r="G18" s="82">
        <v>0.35</v>
      </c>
      <c r="H18" s="82"/>
      <c r="I18" s="21">
        <v>10.199999999999999</v>
      </c>
      <c r="J18" s="21">
        <v>56.62</v>
      </c>
      <c r="K18" s="13">
        <v>0</v>
      </c>
      <c r="L18" s="13">
        <v>0</v>
      </c>
      <c r="M18" s="13">
        <v>0</v>
      </c>
      <c r="N18" s="13">
        <v>0</v>
      </c>
      <c r="O18" s="13">
        <v>1.04</v>
      </c>
      <c r="P18" s="13">
        <v>5.08</v>
      </c>
      <c r="Q18" s="13">
        <v>0.27</v>
      </c>
      <c r="R18" s="13">
        <v>0</v>
      </c>
      <c r="S18" s="13">
        <v>0</v>
      </c>
      <c r="T18" s="13">
        <v>0.78</v>
      </c>
      <c r="U18" s="13">
        <v>0.84</v>
      </c>
      <c r="V18" s="13">
        <v>0</v>
      </c>
      <c r="W18" s="13">
        <v>137.28</v>
      </c>
      <c r="X18" s="20">
        <v>19.37</v>
      </c>
      <c r="Y18" s="20">
        <v>7.83</v>
      </c>
      <c r="Z18" s="20">
        <v>24.37</v>
      </c>
      <c r="AA18" s="20">
        <v>0.7</v>
      </c>
      <c r="AB18" s="20">
        <v>0</v>
      </c>
      <c r="AC18" s="20">
        <v>96</v>
      </c>
      <c r="AD18" s="20">
        <v>0</v>
      </c>
      <c r="AE18" s="20">
        <v>0</v>
      </c>
      <c r="AF18" s="20">
        <v>0</v>
      </c>
      <c r="AG18" s="20">
        <v>0.01</v>
      </c>
      <c r="AH18" s="20">
        <v>0.14000000000000001</v>
      </c>
      <c r="AI18" s="20">
        <v>0.24</v>
      </c>
      <c r="AJ18" s="20">
        <v>12</v>
      </c>
      <c r="AK18" s="3">
        <v>0</v>
      </c>
      <c r="AL18" s="3">
        <v>0</v>
      </c>
      <c r="AM18" s="3">
        <v>0</v>
      </c>
      <c r="AN18" s="3">
        <v>287.64</v>
      </c>
      <c r="AO18" s="3">
        <v>197.4</v>
      </c>
      <c r="AP18" s="3">
        <v>90.24</v>
      </c>
      <c r="AQ18" s="3">
        <v>141</v>
      </c>
      <c r="AR18" s="3">
        <v>67.680000000000007</v>
      </c>
      <c r="AS18" s="3">
        <v>293.27999999999997</v>
      </c>
      <c r="AT18" s="3">
        <v>228.42</v>
      </c>
      <c r="AU18" s="3">
        <v>276.36</v>
      </c>
      <c r="AV18" s="3">
        <v>358.14</v>
      </c>
      <c r="AW18" s="3">
        <v>129.72</v>
      </c>
      <c r="AX18" s="3">
        <v>231.24</v>
      </c>
      <c r="AY18" s="3">
        <v>1350.78</v>
      </c>
      <c r="AZ18" s="3">
        <v>0</v>
      </c>
      <c r="BA18" s="3">
        <v>738.84</v>
      </c>
      <c r="BB18" s="3">
        <v>219.96</v>
      </c>
      <c r="BC18" s="3">
        <v>169.2</v>
      </c>
      <c r="BD18" s="3">
        <v>112.8</v>
      </c>
      <c r="BE18" s="3">
        <v>0.05</v>
      </c>
      <c r="BF18" s="3">
        <v>0.04</v>
      </c>
      <c r="BG18" s="3">
        <v>0.02</v>
      </c>
      <c r="BH18" s="3">
        <v>0.04</v>
      </c>
      <c r="BI18" s="3">
        <v>0.05</v>
      </c>
      <c r="BJ18" s="3">
        <v>0.01</v>
      </c>
      <c r="BK18" s="3">
        <v>0.02</v>
      </c>
      <c r="BL18" s="3">
        <v>0.1</v>
      </c>
      <c r="BM18" s="3">
        <v>0.01</v>
      </c>
      <c r="BN18" s="3">
        <v>0.02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0.17</v>
      </c>
      <c r="BU18" s="3">
        <v>0</v>
      </c>
      <c r="BV18" s="3">
        <v>0</v>
      </c>
      <c r="BW18" s="3">
        <v>0.11</v>
      </c>
      <c r="BX18" s="3">
        <v>0</v>
      </c>
      <c r="BY18" s="3">
        <v>0.04</v>
      </c>
      <c r="BZ18" s="3">
        <v>0</v>
      </c>
      <c r="CA18" s="3">
        <v>0</v>
      </c>
      <c r="CB18" s="3">
        <v>52.2</v>
      </c>
      <c r="CC18" s="19"/>
    </row>
    <row r="19" spans="1:81" s="3" customFormat="1">
      <c r="A19" s="25" t="str">
        <f>"37"</f>
        <v>37</v>
      </c>
      <c r="B19" s="11" t="s">
        <v>106</v>
      </c>
      <c r="C19" s="17">
        <v>250</v>
      </c>
      <c r="D19" s="13">
        <v>43.43</v>
      </c>
      <c r="E19" s="82">
        <v>2.2799999999999998</v>
      </c>
      <c r="F19" s="82"/>
      <c r="G19" s="82">
        <v>2.65</v>
      </c>
      <c r="H19" s="82"/>
      <c r="I19" s="21">
        <v>13.44</v>
      </c>
      <c r="J19" s="21">
        <v>87.98</v>
      </c>
      <c r="K19" s="13">
        <v>1.36</v>
      </c>
      <c r="L19" s="13">
        <v>0.06</v>
      </c>
      <c r="M19" s="13">
        <v>1.36</v>
      </c>
      <c r="N19" s="13">
        <v>0</v>
      </c>
      <c r="O19" s="13">
        <v>1.49</v>
      </c>
      <c r="P19" s="13">
        <v>9.27</v>
      </c>
      <c r="Q19" s="13">
        <v>1.03</v>
      </c>
      <c r="R19" s="13">
        <v>0</v>
      </c>
      <c r="S19" s="13">
        <v>0</v>
      </c>
      <c r="T19" s="13">
        <v>0.11</v>
      </c>
      <c r="U19" s="13">
        <v>0.63</v>
      </c>
      <c r="V19" s="13">
        <v>0</v>
      </c>
      <c r="W19" s="13">
        <v>211.94</v>
      </c>
      <c r="X19" s="20">
        <v>11.74</v>
      </c>
      <c r="Y19" s="20">
        <v>14.41</v>
      </c>
      <c r="Z19" s="20">
        <v>42.78</v>
      </c>
      <c r="AA19" s="20">
        <v>0.61</v>
      </c>
      <c r="AB19" s="20">
        <v>0</v>
      </c>
      <c r="AC19" s="20">
        <v>695.69</v>
      </c>
      <c r="AD19" s="20">
        <v>0</v>
      </c>
      <c r="AE19" s="20">
        <v>0</v>
      </c>
      <c r="AF19" s="20">
        <v>0.06</v>
      </c>
      <c r="AG19" s="20">
        <v>0.04</v>
      </c>
      <c r="AH19" s="20">
        <v>0.51</v>
      </c>
      <c r="AI19" s="20">
        <v>1.04</v>
      </c>
      <c r="AJ19" s="20">
        <v>4.09</v>
      </c>
      <c r="AK19" s="3">
        <v>0</v>
      </c>
      <c r="AL19" s="3">
        <v>0</v>
      </c>
      <c r="AM19" s="3">
        <v>0</v>
      </c>
      <c r="AN19" s="3">
        <v>95.31</v>
      </c>
      <c r="AO19" s="3">
        <v>57.04</v>
      </c>
      <c r="AP19" s="3">
        <v>22.39</v>
      </c>
      <c r="AQ19" s="3">
        <v>48.69</v>
      </c>
      <c r="AR19" s="3">
        <v>18.73</v>
      </c>
      <c r="AS19" s="3">
        <v>62.24</v>
      </c>
      <c r="AT19" s="3">
        <v>58.61</v>
      </c>
      <c r="AU19" s="3">
        <v>98.08</v>
      </c>
      <c r="AV19" s="3">
        <v>79.17</v>
      </c>
      <c r="AW19" s="3">
        <v>26.12</v>
      </c>
      <c r="AX19" s="3">
        <v>47.29</v>
      </c>
      <c r="AY19" s="3">
        <v>331.28</v>
      </c>
      <c r="AZ19" s="3">
        <v>0.26</v>
      </c>
      <c r="BA19" s="3">
        <v>85.36</v>
      </c>
      <c r="BB19" s="3">
        <v>63.07</v>
      </c>
      <c r="BC19" s="3">
        <v>37.75</v>
      </c>
      <c r="BD19" s="3">
        <v>24.15</v>
      </c>
      <c r="BE19" s="3">
        <v>0.09</v>
      </c>
      <c r="BF19" s="3">
        <v>0.05</v>
      </c>
      <c r="BG19" s="3">
        <v>0.02</v>
      </c>
      <c r="BH19" s="3">
        <v>0.05</v>
      </c>
      <c r="BI19" s="3">
        <v>0.09</v>
      </c>
      <c r="BJ19" s="3">
        <v>0.23</v>
      </c>
      <c r="BK19" s="3">
        <v>0.01</v>
      </c>
      <c r="BL19" s="3">
        <v>0.55000000000000004</v>
      </c>
      <c r="BM19" s="3">
        <v>0.01</v>
      </c>
      <c r="BN19" s="3">
        <v>0.17</v>
      </c>
      <c r="BO19" s="3">
        <v>0.42</v>
      </c>
      <c r="BP19" s="3">
        <v>0.1</v>
      </c>
      <c r="BQ19" s="3">
        <v>0</v>
      </c>
      <c r="BR19" s="3">
        <v>0</v>
      </c>
      <c r="BS19" s="3">
        <v>7.0000000000000007E-2</v>
      </c>
      <c r="BT19" s="3">
        <v>0.64</v>
      </c>
      <c r="BU19" s="3">
        <v>0</v>
      </c>
      <c r="BV19" s="3">
        <v>0</v>
      </c>
      <c r="BW19" s="3">
        <v>0.11</v>
      </c>
      <c r="BX19" s="3">
        <v>0.01</v>
      </c>
      <c r="BY19" s="3">
        <v>0.01</v>
      </c>
      <c r="BZ19" s="3">
        <v>0</v>
      </c>
      <c r="CA19" s="3">
        <v>0</v>
      </c>
      <c r="CB19" s="3">
        <v>43.43</v>
      </c>
      <c r="CC19" s="19"/>
    </row>
    <row r="20" spans="1:81" s="3" customFormat="1">
      <c r="A20" s="25" t="str">
        <f>"1/2"</f>
        <v>1/2</v>
      </c>
      <c r="B20" s="11" t="s">
        <v>107</v>
      </c>
      <c r="C20" s="24" t="str">
        <f>"125"</f>
        <v>125</v>
      </c>
      <c r="D20" s="13">
        <v>0</v>
      </c>
      <c r="E20" s="82">
        <v>4.1100000000000003</v>
      </c>
      <c r="F20" s="82"/>
      <c r="G20" s="82">
        <v>3.85</v>
      </c>
      <c r="H20" s="82"/>
      <c r="I20" s="21">
        <v>0.25</v>
      </c>
      <c r="J20" s="21">
        <v>52.07</v>
      </c>
      <c r="K20" s="13">
        <v>0</v>
      </c>
      <c r="L20" s="13">
        <v>0</v>
      </c>
      <c r="M20" s="13">
        <v>0</v>
      </c>
      <c r="N20" s="13">
        <v>0</v>
      </c>
      <c r="O20" s="13">
        <v>0.24</v>
      </c>
      <c r="P20" s="13">
        <v>0.01</v>
      </c>
      <c r="Q20" s="13">
        <v>0.09</v>
      </c>
      <c r="R20" s="13">
        <v>0</v>
      </c>
      <c r="S20" s="13">
        <v>0</v>
      </c>
      <c r="T20" s="13">
        <v>0.01</v>
      </c>
      <c r="U20" s="13">
        <v>1.48</v>
      </c>
      <c r="V20" s="13">
        <v>532.33000000000004</v>
      </c>
      <c r="W20" s="13">
        <v>398.97</v>
      </c>
      <c r="X20" s="20">
        <v>59.2</v>
      </c>
      <c r="Y20" s="20">
        <v>40.28</v>
      </c>
      <c r="Z20" s="20">
        <v>77.52</v>
      </c>
      <c r="AA20" s="20">
        <v>1.07</v>
      </c>
      <c r="AB20" s="20">
        <v>0</v>
      </c>
      <c r="AC20" s="20">
        <v>0</v>
      </c>
      <c r="AD20" s="20">
        <v>0</v>
      </c>
      <c r="AE20" s="20">
        <v>0</v>
      </c>
      <c r="AF20" s="20">
        <v>0.05</v>
      </c>
      <c r="AG20" s="20">
        <v>7.0000000000000007E-2</v>
      </c>
      <c r="AH20" s="20">
        <v>1.99</v>
      </c>
      <c r="AI20" s="20">
        <v>0</v>
      </c>
      <c r="AJ20" s="20">
        <v>9.65</v>
      </c>
      <c r="AK20" s="3">
        <v>0</v>
      </c>
      <c r="AL20" s="3">
        <v>0</v>
      </c>
      <c r="AM20" s="3">
        <v>0</v>
      </c>
      <c r="AN20" s="3">
        <v>18.84</v>
      </c>
      <c r="AO20" s="3">
        <v>20.170000000000002</v>
      </c>
      <c r="AP20" s="3">
        <v>14.92</v>
      </c>
      <c r="AQ20" s="3">
        <v>74.290000000000006</v>
      </c>
      <c r="AR20" s="3">
        <v>3.15</v>
      </c>
      <c r="AS20" s="3">
        <v>18.45</v>
      </c>
      <c r="AT20" s="3">
        <v>38.01</v>
      </c>
      <c r="AU20" s="3">
        <v>118.57</v>
      </c>
      <c r="AV20" s="3">
        <v>109.67</v>
      </c>
      <c r="AW20" s="3">
        <v>15.08</v>
      </c>
      <c r="AX20" s="3">
        <v>8.16</v>
      </c>
      <c r="AY20" s="3">
        <v>138.12</v>
      </c>
      <c r="AZ20" s="3">
        <v>2</v>
      </c>
      <c r="BA20" s="3">
        <v>147.72</v>
      </c>
      <c r="BB20" s="3">
        <v>103.75</v>
      </c>
      <c r="BC20" s="3">
        <v>15.18</v>
      </c>
      <c r="BD20" s="3">
        <v>22.36</v>
      </c>
      <c r="BE20" s="3">
        <v>0.03</v>
      </c>
      <c r="BF20" s="3">
        <v>0.02</v>
      </c>
      <c r="BG20" s="3">
        <v>0.01</v>
      </c>
      <c r="BH20" s="3">
        <v>0.02</v>
      </c>
      <c r="BI20" s="3">
        <v>0.03</v>
      </c>
      <c r="BJ20" s="3">
        <v>0.05</v>
      </c>
      <c r="BK20" s="3">
        <v>0.01</v>
      </c>
      <c r="BL20" s="3">
        <v>0.12</v>
      </c>
      <c r="BM20" s="3">
        <v>0.01</v>
      </c>
      <c r="BN20" s="3">
        <v>0.04</v>
      </c>
      <c r="BO20" s="3">
        <v>0.03</v>
      </c>
      <c r="BP20" s="3">
        <v>0.02</v>
      </c>
      <c r="BQ20" s="3">
        <v>0</v>
      </c>
      <c r="BR20" s="3">
        <v>0</v>
      </c>
      <c r="BS20" s="3">
        <v>0.04</v>
      </c>
      <c r="BT20" s="3">
        <v>0.18</v>
      </c>
      <c r="BU20" s="3">
        <v>0</v>
      </c>
      <c r="BV20" s="3">
        <v>0</v>
      </c>
      <c r="BW20" s="3">
        <v>0.04</v>
      </c>
      <c r="BX20" s="3">
        <v>0.08</v>
      </c>
      <c r="BY20" s="3">
        <v>0.02</v>
      </c>
      <c r="BZ20" s="3">
        <v>0</v>
      </c>
      <c r="CA20" s="3">
        <v>0</v>
      </c>
      <c r="CB20" s="3">
        <v>0</v>
      </c>
      <c r="CC20" s="19"/>
    </row>
    <row r="21" spans="1:81" s="3" customFormat="1">
      <c r="A21" s="25" t="str">
        <f>"200"</f>
        <v>200</v>
      </c>
      <c r="B21" s="11" t="s">
        <v>108</v>
      </c>
      <c r="C21" s="24" t="str">
        <f>"200"</f>
        <v>200</v>
      </c>
      <c r="D21" s="13">
        <v>7.39</v>
      </c>
      <c r="E21" s="82">
        <v>7.47</v>
      </c>
      <c r="F21" s="82"/>
      <c r="G21" s="82">
        <v>6.19</v>
      </c>
      <c r="H21" s="82"/>
      <c r="I21" s="21">
        <v>28.55</v>
      </c>
      <c r="J21" s="21">
        <v>199.19</v>
      </c>
      <c r="K21" s="13">
        <v>3.18</v>
      </c>
      <c r="L21" s="13">
        <v>0.15</v>
      </c>
      <c r="M21" s="13">
        <v>3.18</v>
      </c>
      <c r="N21" s="13">
        <v>0</v>
      </c>
      <c r="O21" s="13">
        <v>18.27</v>
      </c>
      <c r="P21" s="13">
        <v>3.14</v>
      </c>
      <c r="Q21" s="13">
        <v>5.79</v>
      </c>
      <c r="R21" s="13">
        <v>0</v>
      </c>
      <c r="S21" s="13">
        <v>0</v>
      </c>
      <c r="T21" s="13">
        <v>0.97</v>
      </c>
      <c r="U21" s="13">
        <v>3.93</v>
      </c>
      <c r="V21" s="13">
        <v>619.30999999999995</v>
      </c>
      <c r="W21" s="13">
        <v>798.52</v>
      </c>
      <c r="X21" s="20">
        <v>175.36</v>
      </c>
      <c r="Y21" s="20">
        <v>66.47</v>
      </c>
      <c r="Z21" s="20">
        <v>131.15</v>
      </c>
      <c r="AA21" s="20">
        <v>2.4300000000000002</v>
      </c>
      <c r="AB21" s="20">
        <v>0</v>
      </c>
      <c r="AC21" s="20">
        <v>217.8</v>
      </c>
      <c r="AD21" s="20">
        <v>0</v>
      </c>
      <c r="AE21" s="20">
        <v>0</v>
      </c>
      <c r="AF21" s="20">
        <v>0.11</v>
      </c>
      <c r="AG21" s="20">
        <v>0.11</v>
      </c>
      <c r="AH21" s="20">
        <v>1.77</v>
      </c>
      <c r="AI21" s="20">
        <v>0.18</v>
      </c>
      <c r="AJ21" s="20">
        <v>66.08</v>
      </c>
      <c r="AK21" s="3">
        <v>0</v>
      </c>
      <c r="AL21" s="3">
        <v>0</v>
      </c>
      <c r="AM21" s="3">
        <v>0</v>
      </c>
      <c r="AN21" s="3">
        <v>267.62</v>
      </c>
      <c r="AO21" s="3">
        <v>243.32</v>
      </c>
      <c r="AP21" s="3">
        <v>81.3</v>
      </c>
      <c r="AQ21" s="3">
        <v>170.02</v>
      </c>
      <c r="AR21" s="3">
        <v>43.61</v>
      </c>
      <c r="AS21" s="3">
        <v>200.92</v>
      </c>
      <c r="AT21" s="3">
        <v>245.76</v>
      </c>
      <c r="AU21" s="3">
        <v>288.39999999999998</v>
      </c>
      <c r="AV21" s="3">
        <v>540.72</v>
      </c>
      <c r="AW21" s="3">
        <v>113</v>
      </c>
      <c r="AX21" s="3">
        <v>176.53</v>
      </c>
      <c r="AY21" s="3">
        <v>999.62</v>
      </c>
      <c r="AZ21" s="3">
        <v>22</v>
      </c>
      <c r="BA21" s="3">
        <v>225.37</v>
      </c>
      <c r="BB21" s="3">
        <v>208.65</v>
      </c>
      <c r="BC21" s="3">
        <v>167.68</v>
      </c>
      <c r="BD21" s="3">
        <v>70.25</v>
      </c>
      <c r="BE21" s="3">
        <v>0.21</v>
      </c>
      <c r="BF21" s="3">
        <v>0.1</v>
      </c>
      <c r="BG21" s="3">
        <v>0.05</v>
      </c>
      <c r="BH21" s="3">
        <v>0.11</v>
      </c>
      <c r="BI21" s="3">
        <v>0.19</v>
      </c>
      <c r="BJ21" s="3">
        <v>1.91</v>
      </c>
      <c r="BK21" s="3">
        <v>0.02</v>
      </c>
      <c r="BL21" s="3">
        <v>54.59</v>
      </c>
      <c r="BM21" s="3">
        <v>0.02</v>
      </c>
      <c r="BN21" s="3">
        <v>61.93</v>
      </c>
      <c r="BO21" s="3">
        <v>2.94</v>
      </c>
      <c r="BP21" s="3">
        <v>0.21</v>
      </c>
      <c r="BQ21" s="3">
        <v>0</v>
      </c>
      <c r="BR21" s="3">
        <v>0.01</v>
      </c>
      <c r="BS21" s="3">
        <v>2.41</v>
      </c>
      <c r="BT21" s="3">
        <v>78.64</v>
      </c>
      <c r="BU21" s="3">
        <v>0.03</v>
      </c>
      <c r="BV21" s="3">
        <v>0.06</v>
      </c>
      <c r="BW21" s="3">
        <v>17.010000000000002</v>
      </c>
      <c r="BX21" s="3">
        <v>0.02</v>
      </c>
      <c r="BY21" s="3">
        <v>0.04</v>
      </c>
      <c r="BZ21" s="3">
        <v>0</v>
      </c>
      <c r="CA21" s="3">
        <v>0</v>
      </c>
      <c r="CB21" s="3">
        <v>7.39</v>
      </c>
      <c r="CC21" s="19"/>
    </row>
    <row r="22" spans="1:81" s="3" customFormat="1">
      <c r="A22" s="25" t="str">
        <f>"5/9"</f>
        <v>5/9</v>
      </c>
      <c r="B22" s="11" t="s">
        <v>109</v>
      </c>
      <c r="C22" s="17">
        <v>100</v>
      </c>
      <c r="D22" s="13">
        <v>0</v>
      </c>
      <c r="E22" s="82">
        <v>17.93</v>
      </c>
      <c r="F22" s="82"/>
      <c r="G22" s="82">
        <v>14.63</v>
      </c>
      <c r="H22" s="82"/>
      <c r="I22" s="21">
        <v>14.83</v>
      </c>
      <c r="J22" s="21">
        <v>263.83</v>
      </c>
      <c r="K22" s="13">
        <v>0</v>
      </c>
      <c r="L22" s="13">
        <v>0</v>
      </c>
      <c r="M22" s="13">
        <v>0</v>
      </c>
      <c r="N22" s="13">
        <v>0</v>
      </c>
      <c r="O22" s="13">
        <v>1.22</v>
      </c>
      <c r="P22" s="13">
        <v>10.63</v>
      </c>
      <c r="Q22" s="13">
        <v>0.28000000000000003</v>
      </c>
      <c r="R22" s="13">
        <v>0</v>
      </c>
      <c r="S22" s="13">
        <v>0</v>
      </c>
      <c r="T22" s="13">
        <v>0.06</v>
      </c>
      <c r="U22" s="13">
        <v>0.99</v>
      </c>
      <c r="V22" s="13">
        <v>95.17</v>
      </c>
      <c r="W22" s="13">
        <v>163.97</v>
      </c>
      <c r="X22" s="20">
        <v>46.01</v>
      </c>
      <c r="Y22" s="20">
        <v>23.91</v>
      </c>
      <c r="Z22" s="20">
        <v>161.33000000000001</v>
      </c>
      <c r="AA22" s="20">
        <v>1.78</v>
      </c>
      <c r="AB22" s="20">
        <v>0</v>
      </c>
      <c r="AC22" s="20">
        <v>0</v>
      </c>
      <c r="AD22" s="20">
        <v>0</v>
      </c>
      <c r="AE22" s="20">
        <v>0</v>
      </c>
      <c r="AF22" s="20">
        <v>0.1</v>
      </c>
      <c r="AG22" s="20">
        <v>0.13</v>
      </c>
      <c r="AH22" s="20">
        <v>5.09</v>
      </c>
      <c r="AI22" s="20">
        <v>0</v>
      </c>
      <c r="AJ22" s="20">
        <v>0.38</v>
      </c>
      <c r="AK22" s="3">
        <v>0</v>
      </c>
      <c r="AL22" s="3">
        <v>0</v>
      </c>
      <c r="AM22" s="3">
        <v>0</v>
      </c>
      <c r="AN22" s="3">
        <v>395.52</v>
      </c>
      <c r="AO22" s="3">
        <v>140.08000000000001</v>
      </c>
      <c r="AP22" s="3">
        <v>122.01</v>
      </c>
      <c r="AQ22" s="3">
        <v>150.51</v>
      </c>
      <c r="AR22" s="3">
        <v>46.34</v>
      </c>
      <c r="AS22" s="3">
        <v>292.45999999999998</v>
      </c>
      <c r="AT22" s="3">
        <v>207.75</v>
      </c>
      <c r="AU22" s="3">
        <v>516.71</v>
      </c>
      <c r="AV22" s="3">
        <v>458.84</v>
      </c>
      <c r="AW22" s="3">
        <v>132.79</v>
      </c>
      <c r="AX22" s="3">
        <v>278.25</v>
      </c>
      <c r="AY22" s="3">
        <v>1372.15</v>
      </c>
      <c r="AZ22" s="3">
        <v>35.909999999999997</v>
      </c>
      <c r="BA22" s="3">
        <v>358.44</v>
      </c>
      <c r="BB22" s="3">
        <v>233.99</v>
      </c>
      <c r="BC22" s="3">
        <v>158.6</v>
      </c>
      <c r="BD22" s="3">
        <v>81.56</v>
      </c>
      <c r="BE22" s="3">
        <v>0.27</v>
      </c>
      <c r="BF22" s="3">
        <v>0.32</v>
      </c>
      <c r="BG22" s="3">
        <v>0.23</v>
      </c>
      <c r="BH22" s="3">
        <v>0.54</v>
      </c>
      <c r="BI22" s="3">
        <v>0.08</v>
      </c>
      <c r="BJ22" s="3">
        <v>0.22</v>
      </c>
      <c r="BK22" s="3">
        <v>0.04</v>
      </c>
      <c r="BL22" s="3">
        <v>0.68</v>
      </c>
      <c r="BM22" s="3">
        <v>0.03</v>
      </c>
      <c r="BN22" s="3">
        <v>0.24</v>
      </c>
      <c r="BO22" s="3">
        <v>0.21</v>
      </c>
      <c r="BP22" s="3">
        <v>0.16</v>
      </c>
      <c r="BQ22" s="3">
        <v>0</v>
      </c>
      <c r="BR22" s="3">
        <v>0.26</v>
      </c>
      <c r="BS22" s="3">
        <v>0.12</v>
      </c>
      <c r="BT22" s="3">
        <v>6.14</v>
      </c>
      <c r="BU22" s="3">
        <v>0.01</v>
      </c>
      <c r="BV22" s="3">
        <v>0</v>
      </c>
      <c r="BW22" s="3">
        <v>2.94</v>
      </c>
      <c r="BX22" s="3">
        <v>0.05</v>
      </c>
      <c r="BY22" s="3">
        <v>0.06</v>
      </c>
      <c r="BZ22" s="3">
        <v>0</v>
      </c>
      <c r="CA22" s="3">
        <v>0</v>
      </c>
      <c r="CB22" s="3">
        <v>0</v>
      </c>
      <c r="CC22" s="19"/>
    </row>
    <row r="23" spans="1:81" s="3" customFormat="1">
      <c r="A23" s="25" t="str">
        <f>"4/10"</f>
        <v>4/10</v>
      </c>
      <c r="B23" s="11" t="s">
        <v>110</v>
      </c>
      <c r="C23" s="24" t="str">
        <f>"200"</f>
        <v>200</v>
      </c>
      <c r="D23" s="13">
        <v>0</v>
      </c>
      <c r="E23" s="82">
        <v>0.31</v>
      </c>
      <c r="F23" s="82"/>
      <c r="G23" s="82">
        <v>0.01</v>
      </c>
      <c r="H23" s="82"/>
      <c r="I23" s="21">
        <v>18.350000000000001</v>
      </c>
      <c r="J23" s="21">
        <v>71.47</v>
      </c>
      <c r="K23" s="13">
        <v>0</v>
      </c>
      <c r="L23" s="13">
        <v>0</v>
      </c>
      <c r="M23" s="13">
        <v>0</v>
      </c>
      <c r="N23" s="13">
        <v>0</v>
      </c>
      <c r="O23" s="13">
        <v>18.21</v>
      </c>
      <c r="P23" s="13">
        <v>0.14000000000000001</v>
      </c>
      <c r="Q23" s="13">
        <v>0.93</v>
      </c>
      <c r="R23" s="13">
        <v>0</v>
      </c>
      <c r="S23" s="13">
        <v>0</v>
      </c>
      <c r="T23" s="13">
        <v>0.12</v>
      </c>
      <c r="U23" s="13">
        <v>0.34</v>
      </c>
      <c r="V23" s="13">
        <v>44.08</v>
      </c>
      <c r="W23" s="13">
        <v>550.65</v>
      </c>
      <c r="X23" s="20">
        <v>76.69</v>
      </c>
      <c r="Y23" s="20">
        <v>52.28</v>
      </c>
      <c r="Z23" s="20">
        <v>61.58</v>
      </c>
      <c r="AA23" s="20">
        <v>1.1399999999999999</v>
      </c>
      <c r="AB23" s="20">
        <v>0</v>
      </c>
      <c r="AC23" s="20">
        <v>0</v>
      </c>
      <c r="AD23" s="20">
        <v>0</v>
      </c>
      <c r="AE23" s="20">
        <v>0</v>
      </c>
      <c r="AF23" s="20">
        <v>0.05</v>
      </c>
      <c r="AG23" s="20">
        <v>0.06</v>
      </c>
      <c r="AH23" s="20">
        <v>0.79</v>
      </c>
      <c r="AI23" s="20">
        <v>0</v>
      </c>
      <c r="AJ23" s="20">
        <v>12.68</v>
      </c>
      <c r="AK23" s="3">
        <v>0</v>
      </c>
      <c r="AL23" s="3">
        <v>0</v>
      </c>
      <c r="AM23" s="3">
        <v>0</v>
      </c>
      <c r="AN23" s="3">
        <v>35.28</v>
      </c>
      <c r="AO23" s="3">
        <v>41.01</v>
      </c>
      <c r="AP23" s="3">
        <v>24.99</v>
      </c>
      <c r="AQ23" s="3">
        <v>109.51</v>
      </c>
      <c r="AR23" s="3">
        <v>6.26</v>
      </c>
      <c r="AS23" s="3">
        <v>33.72</v>
      </c>
      <c r="AT23" s="3">
        <v>55.73</v>
      </c>
      <c r="AU23" s="3">
        <v>169.95</v>
      </c>
      <c r="AV23" s="3">
        <v>159.13999999999999</v>
      </c>
      <c r="AW23" s="3">
        <v>23.3</v>
      </c>
      <c r="AX23" s="3">
        <v>14.92</v>
      </c>
      <c r="AY23" s="3">
        <v>216.02</v>
      </c>
      <c r="AZ23" s="3">
        <v>8.4600000000000009</v>
      </c>
      <c r="BA23" s="3">
        <v>202.05</v>
      </c>
      <c r="BB23" s="3">
        <v>143.02000000000001</v>
      </c>
      <c r="BC23" s="3">
        <v>25.97</v>
      </c>
      <c r="BD23" s="3">
        <v>31.99</v>
      </c>
      <c r="BE23" s="3">
        <v>0</v>
      </c>
      <c r="BF23" s="3">
        <v>0</v>
      </c>
      <c r="BG23" s="3">
        <v>0.15</v>
      </c>
      <c r="BH23" s="3">
        <v>0.13</v>
      </c>
      <c r="BI23" s="3">
        <v>0.01</v>
      </c>
      <c r="BJ23" s="3">
        <v>0.02</v>
      </c>
      <c r="BK23" s="3">
        <v>0</v>
      </c>
      <c r="BL23" s="3">
        <v>0.62</v>
      </c>
      <c r="BM23" s="3">
        <v>0</v>
      </c>
      <c r="BN23" s="3">
        <v>0.28000000000000003</v>
      </c>
      <c r="BO23" s="3">
        <v>0.05</v>
      </c>
      <c r="BP23" s="3">
        <v>0</v>
      </c>
      <c r="BQ23" s="3">
        <v>0</v>
      </c>
      <c r="BR23" s="3">
        <v>0</v>
      </c>
      <c r="BS23" s="3">
        <v>0.03</v>
      </c>
      <c r="BT23" s="3">
        <v>1.62</v>
      </c>
      <c r="BU23" s="3">
        <v>0</v>
      </c>
      <c r="BV23" s="3">
        <v>0</v>
      </c>
      <c r="BW23" s="3">
        <v>1.25</v>
      </c>
      <c r="BX23" s="3">
        <v>0.11</v>
      </c>
      <c r="BY23" s="3">
        <v>0</v>
      </c>
      <c r="BZ23" s="3">
        <v>0</v>
      </c>
      <c r="CA23" s="3">
        <v>0</v>
      </c>
      <c r="CB23" s="3">
        <v>0</v>
      </c>
      <c r="CC23" s="19"/>
    </row>
    <row r="24" spans="1:81" s="3" customFormat="1">
      <c r="A24" s="27">
        <v>0.53846153846153844</v>
      </c>
      <c r="B24" s="11" t="s">
        <v>88</v>
      </c>
      <c r="C24" s="17">
        <v>36</v>
      </c>
      <c r="D24" s="13">
        <v>0</v>
      </c>
      <c r="E24" s="82">
        <v>2.38</v>
      </c>
      <c r="F24" s="82"/>
      <c r="G24" s="82">
        <v>0.23</v>
      </c>
      <c r="H24" s="82"/>
      <c r="I24" s="21">
        <v>16.82</v>
      </c>
      <c r="J24" s="21">
        <v>80.78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20">
        <v>5.39</v>
      </c>
      <c r="Y24" s="20">
        <v>7.96</v>
      </c>
      <c r="Z24" s="20">
        <v>20.98</v>
      </c>
      <c r="AA24" s="20">
        <v>0.56000000000000005</v>
      </c>
      <c r="AB24" s="20">
        <v>0</v>
      </c>
      <c r="AC24" s="20"/>
      <c r="AD24" s="20">
        <v>0</v>
      </c>
      <c r="AE24" s="20">
        <v>0</v>
      </c>
      <c r="AF24" s="20">
        <v>0.04</v>
      </c>
      <c r="AG24" s="20"/>
      <c r="AH24" s="20"/>
      <c r="AI24" s="20"/>
      <c r="AJ24" s="20">
        <v>0</v>
      </c>
      <c r="AK24" s="3">
        <v>0</v>
      </c>
      <c r="AL24" s="3">
        <v>0</v>
      </c>
      <c r="AM24" s="3">
        <v>0</v>
      </c>
      <c r="AN24" s="3">
        <v>128.1</v>
      </c>
      <c r="AO24" s="3">
        <v>66.900000000000006</v>
      </c>
      <c r="AP24" s="3">
        <v>27.9</v>
      </c>
      <c r="AQ24" s="3">
        <v>59.4</v>
      </c>
      <c r="AR24" s="3">
        <v>24</v>
      </c>
      <c r="AS24" s="3">
        <v>111.3</v>
      </c>
      <c r="AT24" s="3">
        <v>89.1</v>
      </c>
      <c r="AU24" s="3">
        <v>87.3</v>
      </c>
      <c r="AV24" s="3">
        <v>139.19999999999999</v>
      </c>
      <c r="AW24" s="3">
        <v>37.200000000000003</v>
      </c>
      <c r="AX24" s="3">
        <v>93</v>
      </c>
      <c r="AY24" s="3">
        <v>458.7</v>
      </c>
      <c r="AZ24" s="3">
        <v>81</v>
      </c>
      <c r="BA24" s="3">
        <v>157.80000000000001</v>
      </c>
      <c r="BB24" s="3">
        <v>87.3</v>
      </c>
      <c r="BC24" s="3">
        <v>54</v>
      </c>
      <c r="BD24" s="3">
        <v>39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0.06</v>
      </c>
      <c r="BL24" s="3">
        <v>0.04</v>
      </c>
      <c r="BM24" s="3">
        <v>0.03</v>
      </c>
      <c r="BN24" s="3">
        <v>0</v>
      </c>
      <c r="BO24" s="3">
        <v>0.01</v>
      </c>
      <c r="BP24" s="3">
        <v>0</v>
      </c>
      <c r="BQ24" s="3">
        <v>0</v>
      </c>
      <c r="BR24" s="3">
        <v>0</v>
      </c>
      <c r="BS24" s="3">
        <v>0</v>
      </c>
      <c r="BT24" s="3">
        <v>0.03</v>
      </c>
      <c r="BU24" s="3">
        <v>0</v>
      </c>
      <c r="BV24" s="3">
        <v>0</v>
      </c>
      <c r="BW24" s="3">
        <v>0.14000000000000001</v>
      </c>
      <c r="BX24" s="3">
        <v>0.02</v>
      </c>
      <c r="BY24" s="3">
        <v>0</v>
      </c>
      <c r="BZ24" s="3">
        <v>0</v>
      </c>
      <c r="CA24" s="3">
        <v>0</v>
      </c>
      <c r="CB24" s="3">
        <v>0</v>
      </c>
      <c r="CC24" s="19"/>
    </row>
    <row r="25" spans="1:81" s="3" customFormat="1">
      <c r="A25" s="27">
        <v>0.61538461538461542</v>
      </c>
      <c r="B25" s="11" t="s">
        <v>79</v>
      </c>
      <c r="C25" s="17">
        <v>36</v>
      </c>
      <c r="D25" s="13">
        <v>0</v>
      </c>
      <c r="E25" s="82">
        <v>2.38</v>
      </c>
      <c r="F25" s="82"/>
      <c r="G25" s="82">
        <v>0.43</v>
      </c>
      <c r="H25" s="82"/>
      <c r="I25" s="21">
        <v>12.02</v>
      </c>
      <c r="J25" s="21">
        <v>63.64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20">
        <v>12.6</v>
      </c>
      <c r="Y25" s="20">
        <v>16.920000000000002</v>
      </c>
      <c r="Z25" s="20">
        <v>56.88</v>
      </c>
      <c r="AA25" s="20">
        <v>1.4</v>
      </c>
      <c r="AB25" s="20">
        <v>0</v>
      </c>
      <c r="AC25" s="20"/>
      <c r="AD25" s="20">
        <v>0</v>
      </c>
      <c r="AE25" s="20">
        <v>0</v>
      </c>
      <c r="AF25" s="20">
        <v>0.06</v>
      </c>
      <c r="AG25" s="20"/>
      <c r="AH25" s="20"/>
      <c r="AI25" s="20"/>
      <c r="AJ25" s="20">
        <v>0</v>
      </c>
      <c r="AK25" s="3">
        <v>0</v>
      </c>
      <c r="AL25" s="3">
        <v>0</v>
      </c>
      <c r="AM25" s="3">
        <v>0</v>
      </c>
      <c r="AN25" s="3">
        <v>127.24</v>
      </c>
      <c r="AO25" s="3">
        <v>42.2</v>
      </c>
      <c r="AP25" s="3">
        <v>25.01</v>
      </c>
      <c r="AQ25" s="3">
        <v>50.03</v>
      </c>
      <c r="AR25" s="3">
        <v>18.920000000000002</v>
      </c>
      <c r="AS25" s="3">
        <v>90.48</v>
      </c>
      <c r="AT25" s="3">
        <v>56.12</v>
      </c>
      <c r="AU25" s="3">
        <v>78.3</v>
      </c>
      <c r="AV25" s="3">
        <v>64.599999999999994</v>
      </c>
      <c r="AW25" s="3">
        <v>33.93</v>
      </c>
      <c r="AX25" s="3">
        <v>60.03</v>
      </c>
      <c r="AY25" s="3">
        <v>501.99</v>
      </c>
      <c r="AZ25" s="3">
        <v>58.73</v>
      </c>
      <c r="BA25" s="3">
        <v>163.56</v>
      </c>
      <c r="BB25" s="3">
        <v>71.12</v>
      </c>
      <c r="BC25" s="3">
        <v>47.2</v>
      </c>
      <c r="BD25" s="3">
        <v>37.409999999999997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0.03</v>
      </c>
      <c r="BL25" s="3">
        <v>0.02</v>
      </c>
      <c r="BM25" s="3">
        <v>0.02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0.02</v>
      </c>
      <c r="BU25" s="3">
        <v>0</v>
      </c>
      <c r="BV25" s="3">
        <v>0</v>
      </c>
      <c r="BW25" s="3">
        <v>7.0000000000000007E-2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19"/>
    </row>
    <row r="26" spans="1:81" s="3" customFormat="1">
      <c r="A26" s="11"/>
      <c r="B26" s="15" t="s">
        <v>81</v>
      </c>
      <c r="C26" s="24"/>
      <c r="D26" s="13">
        <v>103.02</v>
      </c>
      <c r="E26" s="82">
        <f>SUM(E18:F25)</f>
        <v>38.930000000000007</v>
      </c>
      <c r="F26" s="82"/>
      <c r="G26" s="82">
        <f>SUM(G18:H25)</f>
        <v>28.340000000000003</v>
      </c>
      <c r="H26" s="82"/>
      <c r="I26" s="21">
        <f>SUM(I18:I25)</f>
        <v>114.46</v>
      </c>
      <c r="J26" s="21">
        <f>SUM(J18:J25)</f>
        <v>875.58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20">
        <f>SUM(X18:X25)</f>
        <v>406.36</v>
      </c>
      <c r="Y26" s="20">
        <f>SUM(Y18:Y25)</f>
        <v>230.06</v>
      </c>
      <c r="Z26" s="20">
        <f>SUM(Z18:Z25)</f>
        <v>576.59</v>
      </c>
      <c r="AA26" s="20">
        <f>SUM(AA18:AA25)</f>
        <v>9.6900000000000013</v>
      </c>
      <c r="AB26" s="20">
        <f>SUM(AB18:AB25)</f>
        <v>0</v>
      </c>
      <c r="AC26" s="20"/>
      <c r="AD26" s="20">
        <f>SUM(AD18:AD25)</f>
        <v>0</v>
      </c>
      <c r="AE26" s="20">
        <f>SUM(AE18:AE25)</f>
        <v>0</v>
      </c>
      <c r="AF26" s="20">
        <f>SUM(AF18:AF25)</f>
        <v>0.47</v>
      </c>
      <c r="AG26" s="20"/>
      <c r="AH26" s="20"/>
      <c r="AI26" s="20"/>
      <c r="AJ26" s="20">
        <f>SUM(AJ18:AJ25)</f>
        <v>104.88</v>
      </c>
      <c r="AK26" s="3">
        <v>0</v>
      </c>
      <c r="AL26" s="3">
        <v>0</v>
      </c>
      <c r="AM26" s="3">
        <v>0</v>
      </c>
      <c r="AN26" s="3">
        <v>1355.54</v>
      </c>
      <c r="AO26" s="3">
        <v>808.1</v>
      </c>
      <c r="AP26" s="3">
        <v>408.77</v>
      </c>
      <c r="AQ26" s="3">
        <v>803.45</v>
      </c>
      <c r="AR26" s="3">
        <v>228.7</v>
      </c>
      <c r="AS26" s="3">
        <v>1102.8499999999999</v>
      </c>
      <c r="AT26" s="3">
        <v>979.49</v>
      </c>
      <c r="AU26" s="3">
        <v>1633.68</v>
      </c>
      <c r="AV26" s="3">
        <v>1909.47</v>
      </c>
      <c r="AW26" s="3">
        <v>511.15</v>
      </c>
      <c r="AX26" s="3">
        <v>909.42</v>
      </c>
      <c r="AY26" s="3">
        <v>5368.66</v>
      </c>
      <c r="AZ26" s="3">
        <v>208.35</v>
      </c>
      <c r="BA26" s="3">
        <v>2079.13</v>
      </c>
      <c r="BB26" s="3">
        <v>1130.8399999999999</v>
      </c>
      <c r="BC26" s="3">
        <v>675.58</v>
      </c>
      <c r="BD26" s="3">
        <v>419.52</v>
      </c>
      <c r="BE26" s="3">
        <v>0.66</v>
      </c>
      <c r="BF26" s="3">
        <v>0.53</v>
      </c>
      <c r="BG26" s="3">
        <v>0.49</v>
      </c>
      <c r="BH26" s="3">
        <v>0.9</v>
      </c>
      <c r="BI26" s="3">
        <v>0.45</v>
      </c>
      <c r="BJ26" s="3">
        <v>2.44</v>
      </c>
      <c r="BK26" s="3">
        <v>0.2</v>
      </c>
      <c r="BL26" s="3">
        <v>56.72</v>
      </c>
      <c r="BM26" s="3">
        <v>0.12</v>
      </c>
      <c r="BN26" s="3">
        <v>62.69</v>
      </c>
      <c r="BO26" s="3">
        <v>3.66</v>
      </c>
      <c r="BP26" s="3">
        <v>0.49</v>
      </c>
      <c r="BQ26" s="3">
        <v>0</v>
      </c>
      <c r="BR26" s="3">
        <v>0.28000000000000003</v>
      </c>
      <c r="BS26" s="3">
        <v>2.68</v>
      </c>
      <c r="BT26" s="3">
        <v>87.43</v>
      </c>
      <c r="BU26" s="3">
        <v>0.04</v>
      </c>
      <c r="BV26" s="3">
        <v>0.06</v>
      </c>
      <c r="BW26" s="3">
        <v>21.69</v>
      </c>
      <c r="BX26" s="3">
        <v>0.3</v>
      </c>
      <c r="BY26" s="3">
        <v>0.18</v>
      </c>
      <c r="BZ26" s="3">
        <v>0</v>
      </c>
      <c r="CA26" s="3">
        <v>0</v>
      </c>
      <c r="CB26" s="3">
        <v>103.02</v>
      </c>
      <c r="CC26" s="19"/>
    </row>
    <row r="27" spans="1:81" s="3" customFormat="1">
      <c r="A27" s="11"/>
      <c r="B27" s="15" t="s">
        <v>89</v>
      </c>
      <c r="C27" s="24"/>
      <c r="D27" s="13">
        <v>285.58</v>
      </c>
      <c r="E27" s="82">
        <f>E16+E26</f>
        <v>49.370000000000005</v>
      </c>
      <c r="F27" s="82"/>
      <c r="G27" s="82">
        <f>G16+G26</f>
        <v>44.86</v>
      </c>
      <c r="H27" s="82"/>
      <c r="I27" s="21">
        <f>I16+I26</f>
        <v>184.06</v>
      </c>
      <c r="J27" s="21">
        <f>J16+J26</f>
        <v>1345.33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20">
        <f>X16+X26</f>
        <v>678.06</v>
      </c>
      <c r="Y27" s="20">
        <f>Y16+Y26</f>
        <v>359.79</v>
      </c>
      <c r="Z27" s="20">
        <f>Z16+Z26</f>
        <v>869.71</v>
      </c>
      <c r="AA27" s="20">
        <f>AA16+AA26</f>
        <v>14.900000000000002</v>
      </c>
      <c r="AB27" s="20">
        <f>AB16+AB26</f>
        <v>0</v>
      </c>
      <c r="AC27" s="20"/>
      <c r="AD27" s="20">
        <f>AD16+AD26</f>
        <v>0</v>
      </c>
      <c r="AE27" s="20">
        <f>AE16+AE26</f>
        <v>0</v>
      </c>
      <c r="AF27" s="20">
        <f>AF16+AF26</f>
        <v>0.76</v>
      </c>
      <c r="AG27" s="20"/>
      <c r="AH27" s="20"/>
      <c r="AI27" s="20"/>
      <c r="AJ27" s="20">
        <f>AJ16+AJ26</f>
        <v>134.13</v>
      </c>
      <c r="AK27" s="3">
        <v>0</v>
      </c>
      <c r="AL27" s="3">
        <v>0</v>
      </c>
      <c r="AM27" s="3">
        <v>0</v>
      </c>
      <c r="AN27" s="3">
        <v>4750.12</v>
      </c>
      <c r="AO27" s="3">
        <v>2139.9</v>
      </c>
      <c r="AP27" s="3">
        <v>1531.57</v>
      </c>
      <c r="AQ27" s="3">
        <v>2138.6799999999998</v>
      </c>
      <c r="AR27" s="3">
        <v>666.91</v>
      </c>
      <c r="AS27" s="3">
        <v>3488.41</v>
      </c>
      <c r="AT27" s="3">
        <v>2927.8</v>
      </c>
      <c r="AU27" s="3">
        <v>6285.93</v>
      </c>
      <c r="AV27" s="3">
        <v>6345.03</v>
      </c>
      <c r="AW27" s="3">
        <v>1671.17</v>
      </c>
      <c r="AX27" s="3">
        <v>3192.84</v>
      </c>
      <c r="AY27" s="3">
        <v>15406.11</v>
      </c>
      <c r="AZ27" s="3">
        <v>573.44000000000005</v>
      </c>
      <c r="BA27" s="3">
        <v>4848.97</v>
      </c>
      <c r="BB27" s="3">
        <v>3191.63</v>
      </c>
      <c r="BC27" s="3">
        <v>2130.83</v>
      </c>
      <c r="BD27" s="3">
        <v>987.7</v>
      </c>
      <c r="BE27" s="3">
        <v>2.59</v>
      </c>
      <c r="BF27" s="3">
        <v>3.4</v>
      </c>
      <c r="BG27" s="3">
        <v>2.71</v>
      </c>
      <c r="BH27" s="3">
        <v>6.37</v>
      </c>
      <c r="BI27" s="3">
        <v>0.74</v>
      </c>
      <c r="BJ27" s="3">
        <v>3.91</v>
      </c>
      <c r="BK27" s="3">
        <v>0.49</v>
      </c>
      <c r="BL27" s="3">
        <v>66.41</v>
      </c>
      <c r="BM27" s="3">
        <v>0.26</v>
      </c>
      <c r="BN27" s="3">
        <v>66.430000000000007</v>
      </c>
      <c r="BO27" s="3">
        <v>5.37</v>
      </c>
      <c r="BP27" s="3">
        <v>1.75</v>
      </c>
      <c r="BQ27" s="3">
        <v>0</v>
      </c>
      <c r="BR27" s="3">
        <v>1.57</v>
      </c>
      <c r="BS27" s="3">
        <v>3.55</v>
      </c>
      <c r="BT27" s="3">
        <v>155.13999999999999</v>
      </c>
      <c r="BU27" s="3">
        <v>0.05</v>
      </c>
      <c r="BV27" s="3">
        <v>0.06</v>
      </c>
      <c r="BW27" s="3">
        <v>48.55</v>
      </c>
      <c r="BX27" s="3">
        <v>1.2</v>
      </c>
      <c r="BY27" s="3">
        <v>0.44</v>
      </c>
      <c r="BZ27" s="3">
        <v>0</v>
      </c>
      <c r="CA27" s="3">
        <v>0</v>
      </c>
      <c r="CB27" s="3">
        <v>285.58</v>
      </c>
      <c r="CC27" s="19"/>
    </row>
    <row r="28" spans="1:81" s="3" customFormat="1" ht="15">
      <c r="C28" s="19"/>
      <c r="E28" s="19"/>
      <c r="F28" s="19"/>
      <c r="G28" s="19"/>
      <c r="H28" s="19"/>
      <c r="I28" s="19"/>
      <c r="J28" s="19"/>
      <c r="CC28" s="19"/>
    </row>
    <row r="29" spans="1:81" s="3" customFormat="1" ht="15">
      <c r="C29" s="19"/>
      <c r="E29" s="19"/>
      <c r="F29" s="19"/>
      <c r="G29" s="19"/>
      <c r="H29" s="19"/>
      <c r="I29" s="19"/>
      <c r="J29" s="19"/>
      <c r="CC29" s="19"/>
    </row>
    <row r="30" spans="1:81" s="3" customFormat="1" ht="15">
      <c r="C30" s="19"/>
      <c r="E30" s="19"/>
      <c r="F30" s="19"/>
      <c r="G30" s="19"/>
      <c r="H30" s="19"/>
      <c r="I30" s="19"/>
      <c r="J30" s="19"/>
      <c r="CC30" s="19"/>
    </row>
    <row r="31" spans="1:81" s="3" customFormat="1" ht="15">
      <c r="C31" s="19"/>
      <c r="E31" s="19"/>
      <c r="F31" s="19"/>
      <c r="G31" s="19"/>
      <c r="H31" s="19"/>
      <c r="I31" s="19"/>
      <c r="J31" s="19"/>
      <c r="CC31" s="19"/>
    </row>
    <row r="32" spans="1:81" s="3" customFormat="1" ht="15">
      <c r="C32" s="19"/>
      <c r="E32" s="19"/>
      <c r="F32" s="19"/>
      <c r="G32" s="19"/>
      <c r="H32" s="19"/>
      <c r="I32" s="19"/>
      <c r="J32" s="19"/>
      <c r="CC32" s="19"/>
    </row>
    <row r="33" spans="3:81" s="3" customFormat="1" ht="15">
      <c r="C33" s="19"/>
      <c r="E33" s="19"/>
      <c r="F33" s="19"/>
      <c r="G33" s="19"/>
      <c r="H33" s="19"/>
      <c r="I33" s="19"/>
      <c r="J33" s="19"/>
      <c r="CC33" s="19"/>
    </row>
    <row r="34" spans="3:81" s="3" customFormat="1" ht="15">
      <c r="C34" s="19"/>
      <c r="E34" s="19"/>
      <c r="F34" s="19"/>
      <c r="G34" s="19"/>
      <c r="H34" s="19"/>
      <c r="I34" s="19"/>
      <c r="J34" s="19"/>
      <c r="CC34" s="19"/>
    </row>
    <row r="35" spans="3:81" s="3" customFormat="1" ht="15">
      <c r="C35" s="19"/>
      <c r="E35" s="19"/>
      <c r="F35" s="19"/>
      <c r="G35" s="19"/>
      <c r="H35" s="19"/>
      <c r="I35" s="19"/>
      <c r="J35" s="19"/>
      <c r="CC35" s="19"/>
    </row>
    <row r="36" spans="3:81" s="3" customFormat="1" ht="15">
      <c r="C36" s="19"/>
      <c r="E36" s="19"/>
      <c r="F36" s="19"/>
      <c r="G36" s="19"/>
      <c r="H36" s="19"/>
      <c r="I36" s="19"/>
      <c r="J36" s="19"/>
      <c r="CC36" s="19"/>
    </row>
    <row r="37" spans="3:81" s="3" customFormat="1" ht="15">
      <c r="C37" s="19"/>
      <c r="E37" s="19"/>
      <c r="F37" s="19"/>
      <c r="G37" s="19"/>
      <c r="H37" s="19"/>
      <c r="I37" s="19"/>
      <c r="J37" s="19"/>
      <c r="CC37" s="19"/>
    </row>
    <row r="38" spans="3:81" s="3" customFormat="1" ht="15">
      <c r="C38" s="19"/>
      <c r="E38" s="19"/>
      <c r="F38" s="19"/>
      <c r="G38" s="19"/>
      <c r="H38" s="19"/>
      <c r="I38" s="19"/>
      <c r="J38" s="19"/>
      <c r="CC38" s="19"/>
    </row>
    <row r="39" spans="3:81" s="3" customFormat="1" ht="15">
      <c r="C39" s="19"/>
      <c r="E39" s="19"/>
      <c r="F39" s="19"/>
      <c r="G39" s="19"/>
      <c r="H39" s="19"/>
      <c r="I39" s="19"/>
      <c r="J39" s="19"/>
      <c r="CC39" s="19"/>
    </row>
    <row r="40" spans="3:81" s="3" customFormat="1" ht="15">
      <c r="C40" s="19"/>
      <c r="E40" s="19"/>
      <c r="F40" s="19"/>
      <c r="G40" s="19"/>
      <c r="H40" s="19"/>
      <c r="I40" s="19"/>
      <c r="J40" s="19"/>
      <c r="CC40" s="19"/>
    </row>
    <row r="41" spans="3:81" s="3" customFormat="1" ht="15">
      <c r="C41" s="19"/>
      <c r="E41" s="19"/>
      <c r="F41" s="19"/>
      <c r="G41" s="19"/>
      <c r="H41" s="19"/>
      <c r="I41" s="19"/>
      <c r="J41" s="19"/>
      <c r="CC41" s="19"/>
    </row>
    <row r="42" spans="3:81" s="3" customFormat="1" ht="15">
      <c r="C42" s="19"/>
      <c r="E42" s="19"/>
      <c r="F42" s="19"/>
      <c r="G42" s="19"/>
      <c r="H42" s="19"/>
      <c r="I42" s="19"/>
      <c r="J42" s="19"/>
      <c r="CC42" s="19"/>
    </row>
    <row r="43" spans="3:81" s="3" customFormat="1" ht="15">
      <c r="C43" s="19"/>
      <c r="E43" s="19"/>
      <c r="F43" s="19"/>
      <c r="G43" s="19"/>
      <c r="H43" s="19"/>
      <c r="I43" s="19"/>
      <c r="J43" s="19"/>
      <c r="CC43" s="19"/>
    </row>
    <row r="44" spans="3:81" s="3" customFormat="1" ht="15">
      <c r="C44" s="19"/>
      <c r="E44" s="19"/>
      <c r="F44" s="19"/>
      <c r="G44" s="19"/>
      <c r="H44" s="19"/>
      <c r="I44" s="19"/>
      <c r="J44" s="19"/>
      <c r="CC44" s="19"/>
    </row>
    <row r="45" spans="3:81" s="3" customFormat="1" ht="15">
      <c r="C45" s="19"/>
      <c r="E45" s="19"/>
      <c r="F45" s="19"/>
      <c r="G45" s="19"/>
      <c r="H45" s="19"/>
      <c r="I45" s="19"/>
      <c r="J45" s="19"/>
      <c r="CC45" s="19"/>
    </row>
    <row r="46" spans="3:81" s="3" customFormat="1" ht="15">
      <c r="C46" s="19"/>
      <c r="E46" s="19"/>
      <c r="F46" s="19"/>
      <c r="G46" s="19"/>
      <c r="H46" s="19"/>
      <c r="I46" s="19"/>
      <c r="J46" s="19"/>
      <c r="CC46" s="19"/>
    </row>
    <row r="47" spans="3:81" s="3" customFormat="1" ht="15">
      <c r="C47" s="19"/>
      <c r="E47" s="19"/>
      <c r="F47" s="19"/>
      <c r="G47" s="19"/>
      <c r="H47" s="19"/>
      <c r="I47" s="19"/>
      <c r="J47" s="19"/>
      <c r="CC47" s="19"/>
    </row>
    <row r="48" spans="3:81" s="3" customFormat="1" ht="15">
      <c r="C48" s="19"/>
      <c r="E48" s="19"/>
      <c r="F48" s="19"/>
      <c r="G48" s="19"/>
      <c r="H48" s="19"/>
      <c r="I48" s="19"/>
      <c r="J48" s="19"/>
      <c r="CC48" s="19"/>
    </row>
    <row r="49" spans="3:81" s="3" customFormat="1" ht="15">
      <c r="C49" s="19"/>
      <c r="E49" s="19"/>
      <c r="F49" s="19"/>
      <c r="G49" s="19"/>
      <c r="H49" s="19"/>
      <c r="I49" s="19"/>
      <c r="J49" s="19"/>
      <c r="CC49" s="19"/>
    </row>
    <row r="50" spans="3:81" s="3" customFormat="1" ht="15">
      <c r="C50" s="19"/>
      <c r="E50" s="19"/>
      <c r="F50" s="19"/>
      <c r="G50" s="19"/>
      <c r="H50" s="19"/>
      <c r="I50" s="19"/>
      <c r="J50" s="19"/>
      <c r="CC50" s="19"/>
    </row>
    <row r="51" spans="3:81" s="3" customFormat="1" ht="15">
      <c r="C51" s="19"/>
      <c r="E51" s="19"/>
      <c r="F51" s="19"/>
      <c r="G51" s="19"/>
      <c r="H51" s="19"/>
      <c r="I51" s="19"/>
      <c r="J51" s="19"/>
      <c r="CC51" s="19"/>
    </row>
    <row r="52" spans="3:81" s="3" customFormat="1" ht="15">
      <c r="C52" s="19"/>
      <c r="E52" s="19"/>
      <c r="F52" s="19"/>
      <c r="G52" s="19"/>
      <c r="H52" s="19"/>
      <c r="I52" s="19"/>
      <c r="J52" s="19"/>
      <c r="CC52" s="19"/>
    </row>
    <row r="53" spans="3:81" s="3" customFormat="1" ht="15">
      <c r="C53" s="19"/>
      <c r="E53" s="19"/>
      <c r="F53" s="19"/>
      <c r="G53" s="19"/>
      <c r="H53" s="19"/>
      <c r="I53" s="19"/>
      <c r="J53" s="19"/>
      <c r="CC53" s="19"/>
    </row>
    <row r="54" spans="3:81" s="3" customFormat="1" ht="15">
      <c r="C54" s="19"/>
      <c r="E54" s="19"/>
      <c r="F54" s="19"/>
      <c r="G54" s="19"/>
      <c r="H54" s="19"/>
      <c r="I54" s="19"/>
      <c r="J54" s="19"/>
      <c r="CC54" s="19"/>
    </row>
    <row r="55" spans="3:81" s="3" customFormat="1" ht="15">
      <c r="C55" s="19"/>
      <c r="E55" s="19"/>
      <c r="F55" s="19"/>
      <c r="G55" s="19"/>
      <c r="H55" s="19"/>
      <c r="I55" s="19"/>
      <c r="J55" s="19"/>
      <c r="CC55" s="19"/>
    </row>
    <row r="56" spans="3:81" s="3" customFormat="1" ht="15">
      <c r="C56" s="19"/>
      <c r="E56" s="19"/>
      <c r="F56" s="19"/>
      <c r="G56" s="19"/>
      <c r="H56" s="19"/>
      <c r="I56" s="19"/>
      <c r="J56" s="19"/>
      <c r="CC56" s="19"/>
    </row>
    <row r="57" spans="3:81" s="3" customFormat="1" ht="15">
      <c r="C57" s="19"/>
      <c r="E57" s="19"/>
      <c r="F57" s="19"/>
      <c r="G57" s="19"/>
      <c r="H57" s="19"/>
      <c r="I57" s="19"/>
      <c r="J57" s="19"/>
      <c r="CC57" s="19"/>
    </row>
    <row r="58" spans="3:81" s="3" customFormat="1" ht="15">
      <c r="C58" s="19"/>
      <c r="E58" s="19"/>
      <c r="F58" s="19"/>
      <c r="G58" s="19"/>
      <c r="H58" s="19"/>
      <c r="I58" s="19"/>
      <c r="J58" s="19"/>
      <c r="CC58" s="19"/>
    </row>
    <row r="59" spans="3:81" s="3" customFormat="1" ht="15">
      <c r="C59" s="19"/>
      <c r="E59" s="19"/>
      <c r="F59" s="19"/>
      <c r="G59" s="19"/>
      <c r="H59" s="19"/>
      <c r="I59" s="19"/>
      <c r="J59" s="19"/>
      <c r="CC59" s="19"/>
    </row>
    <row r="60" spans="3:81" s="3" customFormat="1" ht="15">
      <c r="C60" s="19"/>
      <c r="E60" s="19"/>
      <c r="F60" s="19"/>
      <c r="G60" s="19"/>
      <c r="H60" s="19"/>
      <c r="I60" s="19"/>
      <c r="J60" s="19"/>
      <c r="CC60" s="19"/>
    </row>
    <row r="61" spans="3:81" s="3" customFormat="1" ht="15">
      <c r="C61" s="19"/>
      <c r="E61" s="19"/>
      <c r="F61" s="19"/>
      <c r="G61" s="19"/>
      <c r="H61" s="19"/>
      <c r="I61" s="19"/>
      <c r="J61" s="19"/>
      <c r="CC61" s="19"/>
    </row>
    <row r="62" spans="3:81" s="3" customFormat="1" ht="15">
      <c r="C62" s="19"/>
      <c r="E62" s="19"/>
      <c r="F62" s="19"/>
      <c r="G62" s="19"/>
      <c r="H62" s="19"/>
      <c r="I62" s="19"/>
      <c r="J62" s="19"/>
      <c r="CC62" s="19"/>
    </row>
    <row r="63" spans="3:81" s="3" customFormat="1" ht="15">
      <c r="C63" s="19"/>
      <c r="E63" s="19"/>
      <c r="F63" s="19"/>
      <c r="G63" s="19"/>
      <c r="H63" s="19"/>
      <c r="I63" s="19"/>
      <c r="J63" s="19"/>
      <c r="CC63" s="19"/>
    </row>
    <row r="64" spans="3:81" s="3" customFormat="1" ht="15">
      <c r="C64" s="19"/>
      <c r="E64" s="19"/>
      <c r="F64" s="19"/>
      <c r="G64" s="19"/>
      <c r="H64" s="19"/>
      <c r="I64" s="19"/>
      <c r="J64" s="19"/>
      <c r="CC64" s="19"/>
    </row>
    <row r="65" spans="3:81" s="3" customFormat="1" ht="15">
      <c r="C65" s="19"/>
      <c r="E65" s="19"/>
      <c r="F65" s="19"/>
      <c r="G65" s="19"/>
      <c r="H65" s="19"/>
      <c r="I65" s="19"/>
      <c r="J65" s="19"/>
      <c r="CC65" s="19"/>
    </row>
    <row r="66" spans="3:81" s="3" customFormat="1" ht="15">
      <c r="C66" s="19"/>
      <c r="E66" s="19"/>
      <c r="F66" s="19"/>
      <c r="G66" s="19"/>
      <c r="H66" s="19"/>
      <c r="I66" s="19"/>
      <c r="J66" s="19"/>
      <c r="CC66" s="19"/>
    </row>
    <row r="67" spans="3:81" s="3" customFormat="1" ht="15">
      <c r="C67" s="19"/>
      <c r="E67" s="19"/>
      <c r="F67" s="19"/>
      <c r="G67" s="19"/>
      <c r="H67" s="19"/>
      <c r="I67" s="19"/>
      <c r="J67" s="19"/>
      <c r="CC67" s="19"/>
    </row>
    <row r="68" spans="3:81" s="3" customFormat="1" ht="15">
      <c r="C68" s="19"/>
      <c r="E68" s="19"/>
      <c r="F68" s="19"/>
      <c r="G68" s="19"/>
      <c r="H68" s="19"/>
      <c r="I68" s="19"/>
      <c r="J68" s="19"/>
      <c r="CC68" s="19"/>
    </row>
    <row r="69" spans="3:81" s="3" customFormat="1" ht="15">
      <c r="C69" s="19"/>
      <c r="E69" s="19"/>
      <c r="F69" s="19"/>
      <c r="G69" s="19"/>
      <c r="H69" s="19"/>
      <c r="I69" s="19"/>
      <c r="J69" s="19"/>
      <c r="CC69" s="19"/>
    </row>
    <row r="70" spans="3:81" s="3" customFormat="1" ht="15">
      <c r="C70" s="19"/>
      <c r="E70" s="19"/>
      <c r="F70" s="19"/>
      <c r="G70" s="19"/>
      <c r="H70" s="19"/>
      <c r="I70" s="19"/>
      <c r="J70" s="19"/>
      <c r="CC70" s="19"/>
    </row>
    <row r="71" spans="3:81" s="3" customFormat="1" ht="15">
      <c r="C71" s="19"/>
      <c r="E71" s="19"/>
      <c r="F71" s="19"/>
      <c r="G71" s="19"/>
      <c r="H71" s="19"/>
      <c r="I71" s="19"/>
      <c r="J71" s="19"/>
      <c r="CC71" s="19"/>
    </row>
    <row r="72" spans="3:81" s="3" customFormat="1" ht="15">
      <c r="C72" s="19"/>
      <c r="E72" s="19"/>
      <c r="F72" s="19"/>
      <c r="G72" s="19"/>
      <c r="H72" s="19"/>
      <c r="I72" s="19"/>
      <c r="J72" s="19"/>
      <c r="CC72" s="19"/>
    </row>
    <row r="73" spans="3:81" s="3" customFormat="1" ht="15">
      <c r="C73" s="19"/>
      <c r="E73" s="19"/>
      <c r="F73" s="19"/>
      <c r="G73" s="19"/>
      <c r="H73" s="19"/>
      <c r="I73" s="19"/>
      <c r="J73" s="19"/>
      <c r="CC73" s="19"/>
    </row>
    <row r="74" spans="3:81" s="3" customFormat="1" ht="15">
      <c r="C74" s="19"/>
      <c r="E74" s="19"/>
      <c r="F74" s="19"/>
      <c r="G74" s="19"/>
      <c r="H74" s="19"/>
      <c r="I74" s="19"/>
      <c r="J74" s="19"/>
      <c r="CC74" s="19"/>
    </row>
    <row r="75" spans="3:81" s="3" customFormat="1" ht="15">
      <c r="C75" s="19"/>
      <c r="E75" s="19"/>
      <c r="F75" s="19"/>
      <c r="G75" s="19"/>
      <c r="H75" s="19"/>
      <c r="I75" s="19"/>
      <c r="J75" s="19"/>
      <c r="CC75" s="19"/>
    </row>
    <row r="76" spans="3:81" s="3" customFormat="1" ht="15">
      <c r="C76" s="19"/>
      <c r="E76" s="19"/>
      <c r="F76" s="19"/>
      <c r="G76" s="19"/>
      <c r="H76" s="19"/>
      <c r="I76" s="19"/>
      <c r="J76" s="19"/>
      <c r="CC76" s="19"/>
    </row>
    <row r="77" spans="3:81" s="3" customFormat="1" ht="15">
      <c r="C77" s="19"/>
      <c r="E77" s="19"/>
      <c r="F77" s="19"/>
      <c r="G77" s="19"/>
      <c r="H77" s="19"/>
      <c r="I77" s="19"/>
      <c r="J77" s="19"/>
      <c r="CC77" s="19"/>
    </row>
    <row r="78" spans="3:81" s="3" customFormat="1" ht="15">
      <c r="C78" s="19"/>
      <c r="E78" s="19"/>
      <c r="F78" s="19"/>
      <c r="G78" s="19"/>
      <c r="H78" s="19"/>
      <c r="I78" s="19"/>
      <c r="J78" s="19"/>
      <c r="CC78" s="19"/>
    </row>
    <row r="79" spans="3:81" s="3" customFormat="1" ht="15">
      <c r="C79" s="19"/>
      <c r="E79" s="19"/>
      <c r="F79" s="19"/>
      <c r="G79" s="19"/>
      <c r="H79" s="19"/>
      <c r="I79" s="19"/>
      <c r="J79" s="19"/>
      <c r="CC79" s="19"/>
    </row>
    <row r="80" spans="3:81" s="3" customFormat="1" ht="15">
      <c r="C80" s="19"/>
      <c r="E80" s="19"/>
      <c r="F80" s="19"/>
      <c r="G80" s="19"/>
      <c r="H80" s="19"/>
      <c r="I80" s="19"/>
      <c r="J80" s="19"/>
      <c r="CC80" s="19"/>
    </row>
    <row r="81" spans="3:81" s="3" customFormat="1" ht="15">
      <c r="C81" s="19"/>
      <c r="E81" s="19"/>
      <c r="F81" s="19"/>
      <c r="G81" s="19"/>
      <c r="H81" s="19"/>
      <c r="I81" s="19"/>
      <c r="J81" s="19"/>
      <c r="CC81" s="19"/>
    </row>
    <row r="82" spans="3:81" s="3" customFormat="1" ht="15">
      <c r="C82" s="19"/>
      <c r="E82" s="19"/>
      <c r="F82" s="19"/>
      <c r="G82" s="19"/>
      <c r="H82" s="19"/>
      <c r="I82" s="19"/>
      <c r="J82" s="19"/>
      <c r="CC82" s="19"/>
    </row>
    <row r="83" spans="3:81" s="3" customFormat="1" ht="15">
      <c r="C83" s="19"/>
      <c r="E83" s="19"/>
      <c r="F83" s="19"/>
      <c r="G83" s="19"/>
      <c r="H83" s="19"/>
      <c r="I83" s="19"/>
      <c r="J83" s="19"/>
      <c r="CC83" s="19"/>
    </row>
    <row r="84" spans="3:81" s="3" customFormat="1" ht="15">
      <c r="C84" s="19"/>
      <c r="E84" s="19"/>
      <c r="F84" s="19"/>
      <c r="G84" s="19"/>
      <c r="H84" s="19"/>
      <c r="I84" s="19"/>
      <c r="J84" s="19"/>
      <c r="CC84" s="19"/>
    </row>
    <row r="85" spans="3:81" s="3" customFormat="1" ht="15">
      <c r="C85" s="19"/>
      <c r="E85" s="19"/>
      <c r="F85" s="19"/>
      <c r="G85" s="19"/>
      <c r="H85" s="19"/>
      <c r="I85" s="19"/>
      <c r="J85" s="19"/>
      <c r="CC85" s="19"/>
    </row>
    <row r="86" spans="3:81" s="3" customFormat="1" ht="15">
      <c r="C86" s="19"/>
      <c r="E86" s="19"/>
      <c r="F86" s="19"/>
      <c r="G86" s="19"/>
      <c r="H86" s="19"/>
      <c r="I86" s="19"/>
      <c r="J86" s="19"/>
      <c r="CC86" s="19"/>
    </row>
    <row r="87" spans="3:81" s="3" customFormat="1" ht="15">
      <c r="C87" s="19"/>
      <c r="E87" s="19"/>
      <c r="F87" s="19"/>
      <c r="G87" s="19"/>
      <c r="H87" s="19"/>
      <c r="I87" s="19"/>
      <c r="J87" s="19"/>
      <c r="CC87" s="19"/>
    </row>
    <row r="88" spans="3:81" s="3" customFormat="1" ht="15">
      <c r="C88" s="19"/>
      <c r="E88" s="19"/>
      <c r="F88" s="19"/>
      <c r="G88" s="19"/>
      <c r="H88" s="19"/>
      <c r="I88" s="19"/>
      <c r="J88" s="19"/>
      <c r="CC88" s="19"/>
    </row>
    <row r="89" spans="3:81" s="3" customFormat="1" ht="15">
      <c r="C89" s="19"/>
      <c r="E89" s="19"/>
      <c r="F89" s="19"/>
      <c r="G89" s="19"/>
      <c r="H89" s="19"/>
      <c r="I89" s="19"/>
      <c r="J89" s="19"/>
      <c r="CC89" s="19"/>
    </row>
    <row r="90" spans="3:81" s="3" customFormat="1" ht="15">
      <c r="C90" s="19"/>
      <c r="E90" s="19"/>
      <c r="F90" s="19"/>
      <c r="G90" s="19"/>
      <c r="H90" s="19"/>
      <c r="I90" s="19"/>
      <c r="J90" s="19"/>
      <c r="CC90" s="19"/>
    </row>
    <row r="91" spans="3:81" s="3" customFormat="1" ht="15">
      <c r="C91" s="19"/>
      <c r="E91" s="19"/>
      <c r="F91" s="19"/>
      <c r="G91" s="19"/>
      <c r="H91" s="19"/>
      <c r="I91" s="19"/>
      <c r="J91" s="19"/>
      <c r="CC91" s="19"/>
    </row>
    <row r="92" spans="3:81" s="3" customFormat="1" ht="15">
      <c r="C92" s="19"/>
      <c r="E92" s="19"/>
      <c r="F92" s="19"/>
      <c r="G92" s="19"/>
      <c r="H92" s="19"/>
      <c r="I92" s="19"/>
      <c r="J92" s="19"/>
      <c r="CC92" s="19"/>
    </row>
    <row r="93" spans="3:81" s="3" customFormat="1" ht="15">
      <c r="C93" s="19"/>
      <c r="E93" s="19"/>
      <c r="F93" s="19"/>
      <c r="G93" s="19"/>
      <c r="H93" s="19"/>
      <c r="I93" s="19"/>
      <c r="J93" s="19"/>
      <c r="CC93" s="19"/>
    </row>
    <row r="94" spans="3:81" s="3" customFormat="1" ht="15">
      <c r="C94" s="19"/>
      <c r="E94" s="19"/>
      <c r="F94" s="19"/>
      <c r="G94" s="19"/>
      <c r="H94" s="19"/>
      <c r="I94" s="19"/>
      <c r="J94" s="19"/>
      <c r="CC94" s="19"/>
    </row>
    <row r="95" spans="3:81" s="3" customFormat="1" ht="15">
      <c r="C95" s="19"/>
      <c r="E95" s="19"/>
      <c r="F95" s="19"/>
      <c r="G95" s="19"/>
      <c r="H95" s="19"/>
      <c r="I95" s="19"/>
      <c r="J95" s="19"/>
      <c r="CC95" s="19"/>
    </row>
    <row r="96" spans="3:81" s="3" customFormat="1" ht="15">
      <c r="C96" s="19"/>
      <c r="E96" s="19"/>
      <c r="F96" s="19"/>
      <c r="G96" s="19"/>
      <c r="H96" s="19"/>
      <c r="I96" s="19"/>
      <c r="J96" s="19"/>
      <c r="CC96" s="19"/>
    </row>
    <row r="97" spans="3:81" s="3" customFormat="1" ht="15">
      <c r="C97" s="19"/>
      <c r="E97" s="19"/>
      <c r="F97" s="19"/>
      <c r="G97" s="19"/>
      <c r="H97" s="19"/>
      <c r="I97" s="19"/>
      <c r="J97" s="19"/>
      <c r="CC97" s="19"/>
    </row>
    <row r="98" spans="3:81" s="3" customFormat="1" ht="15">
      <c r="C98" s="19"/>
      <c r="E98" s="19"/>
      <c r="F98" s="19"/>
      <c r="G98" s="19"/>
      <c r="H98" s="19"/>
      <c r="I98" s="19"/>
      <c r="J98" s="19"/>
      <c r="CC98" s="19"/>
    </row>
    <row r="99" spans="3:81" s="3" customFormat="1" ht="15">
      <c r="C99" s="19"/>
      <c r="E99" s="19"/>
      <c r="F99" s="19"/>
      <c r="G99" s="19"/>
      <c r="H99" s="19"/>
      <c r="I99" s="19"/>
      <c r="J99" s="19"/>
      <c r="CC99" s="19"/>
    </row>
    <row r="100" spans="3:81" s="3" customFormat="1" ht="15">
      <c r="C100" s="19"/>
      <c r="E100" s="19"/>
      <c r="F100" s="19"/>
      <c r="G100" s="19"/>
      <c r="H100" s="19"/>
      <c r="I100" s="19"/>
      <c r="J100" s="19"/>
      <c r="CC100" s="19"/>
    </row>
    <row r="101" spans="3:81" s="3" customFormat="1" ht="15">
      <c r="C101" s="19"/>
      <c r="E101" s="19"/>
      <c r="F101" s="19"/>
      <c r="G101" s="19"/>
      <c r="H101" s="19"/>
      <c r="I101" s="19"/>
      <c r="J101" s="19"/>
      <c r="CC101" s="19"/>
    </row>
    <row r="102" spans="3:81" s="3" customFormat="1" ht="15">
      <c r="C102" s="19"/>
      <c r="E102" s="19"/>
      <c r="F102" s="19"/>
      <c r="G102" s="19"/>
      <c r="H102" s="19"/>
      <c r="I102" s="19"/>
      <c r="J102" s="19"/>
      <c r="CC102" s="19"/>
    </row>
    <row r="103" spans="3:81" s="3" customFormat="1" ht="15">
      <c r="C103" s="19"/>
      <c r="E103" s="19"/>
      <c r="F103" s="19"/>
      <c r="G103" s="19"/>
      <c r="H103" s="19"/>
      <c r="I103" s="19"/>
      <c r="J103" s="19"/>
      <c r="CC103" s="19"/>
    </row>
    <row r="104" spans="3:81" s="3" customFormat="1" ht="15">
      <c r="C104" s="19"/>
      <c r="E104" s="19"/>
      <c r="F104" s="19"/>
      <c r="G104" s="19"/>
      <c r="H104" s="19"/>
      <c r="I104" s="19"/>
      <c r="J104" s="19"/>
      <c r="CC104" s="19"/>
    </row>
    <row r="105" spans="3:81" s="3" customFormat="1" ht="15">
      <c r="C105" s="19"/>
      <c r="E105" s="19"/>
      <c r="F105" s="19"/>
      <c r="G105" s="19"/>
      <c r="H105" s="19"/>
      <c r="I105" s="19"/>
      <c r="J105" s="19"/>
      <c r="CC105" s="19"/>
    </row>
    <row r="106" spans="3:81" s="3" customFormat="1" ht="15">
      <c r="C106" s="19"/>
      <c r="E106" s="19"/>
      <c r="F106" s="19"/>
      <c r="G106" s="19"/>
      <c r="H106" s="19"/>
      <c r="I106" s="19"/>
      <c r="J106" s="19"/>
      <c r="CC106" s="19"/>
    </row>
    <row r="107" spans="3:81" s="3" customFormat="1" ht="15">
      <c r="C107" s="19"/>
      <c r="E107" s="19"/>
      <c r="F107" s="19"/>
      <c r="G107" s="19"/>
      <c r="H107" s="19"/>
      <c r="I107" s="19"/>
      <c r="J107" s="19"/>
      <c r="CC107" s="19"/>
    </row>
    <row r="108" spans="3:81" s="3" customFormat="1" ht="15">
      <c r="C108" s="19"/>
      <c r="E108" s="19"/>
      <c r="F108" s="19"/>
      <c r="G108" s="19"/>
      <c r="H108" s="19"/>
      <c r="I108" s="19"/>
      <c r="J108" s="19"/>
      <c r="CC108" s="19"/>
    </row>
    <row r="109" spans="3:81" s="3" customFormat="1" ht="15">
      <c r="C109" s="19"/>
      <c r="E109" s="19"/>
      <c r="F109" s="19"/>
      <c r="G109" s="19"/>
      <c r="H109" s="19"/>
      <c r="I109" s="19"/>
      <c r="J109" s="19"/>
      <c r="CC109" s="19"/>
    </row>
    <row r="110" spans="3:81" s="3" customFormat="1" ht="15">
      <c r="C110" s="19"/>
      <c r="E110" s="19"/>
      <c r="F110" s="19"/>
      <c r="G110" s="19"/>
      <c r="H110" s="19"/>
      <c r="I110" s="19"/>
      <c r="J110" s="19"/>
      <c r="CC110" s="19"/>
    </row>
    <row r="111" spans="3:81" s="3" customFormat="1" ht="15">
      <c r="C111" s="19"/>
      <c r="E111" s="19"/>
      <c r="F111" s="19"/>
      <c r="G111" s="19"/>
      <c r="H111" s="19"/>
      <c r="I111" s="19"/>
      <c r="J111" s="19"/>
      <c r="CC111" s="19"/>
    </row>
    <row r="112" spans="3:81" s="3" customFormat="1" ht="15">
      <c r="C112" s="19"/>
      <c r="E112" s="19"/>
      <c r="F112" s="19"/>
      <c r="G112" s="19"/>
      <c r="H112" s="19"/>
      <c r="I112" s="19"/>
      <c r="J112" s="19"/>
      <c r="CC112" s="19"/>
    </row>
    <row r="113" spans="3:81" s="3" customFormat="1" ht="15">
      <c r="C113" s="19"/>
      <c r="E113" s="19"/>
      <c r="F113" s="19"/>
      <c r="G113" s="19"/>
      <c r="H113" s="19"/>
      <c r="I113" s="19"/>
      <c r="J113" s="19"/>
      <c r="CC113" s="19"/>
    </row>
    <row r="114" spans="3:81" s="3" customFormat="1" ht="15">
      <c r="C114" s="19"/>
      <c r="E114" s="19"/>
      <c r="F114" s="19"/>
      <c r="G114" s="19"/>
      <c r="H114" s="19"/>
      <c r="I114" s="19"/>
      <c r="J114" s="19"/>
      <c r="CC114" s="19"/>
    </row>
    <row r="115" spans="3:81" s="3" customFormat="1" ht="15">
      <c r="C115" s="19"/>
      <c r="E115" s="19"/>
      <c r="F115" s="19"/>
      <c r="G115" s="19"/>
      <c r="H115" s="19"/>
      <c r="I115" s="19"/>
      <c r="J115" s="19"/>
      <c r="CC115" s="19"/>
    </row>
    <row r="116" spans="3:81" s="3" customFormat="1" ht="15">
      <c r="C116" s="19"/>
      <c r="E116" s="19"/>
      <c r="F116" s="19"/>
      <c r="G116" s="19"/>
      <c r="H116" s="19"/>
      <c r="I116" s="19"/>
      <c r="J116" s="19"/>
      <c r="CC116" s="19"/>
    </row>
    <row r="117" spans="3:81" s="3" customFormat="1" ht="15">
      <c r="C117" s="19"/>
      <c r="E117" s="19"/>
      <c r="F117" s="19"/>
      <c r="G117" s="19"/>
      <c r="H117" s="19"/>
      <c r="I117" s="19"/>
      <c r="J117" s="19"/>
      <c r="CC117" s="19"/>
    </row>
    <row r="118" spans="3:81" s="3" customFormat="1" ht="15">
      <c r="C118" s="19"/>
      <c r="E118" s="19"/>
      <c r="F118" s="19"/>
      <c r="G118" s="19"/>
      <c r="H118" s="19"/>
      <c r="I118" s="19"/>
      <c r="J118" s="19"/>
      <c r="CC118" s="19"/>
    </row>
    <row r="119" spans="3:81" s="3" customFormat="1" ht="15">
      <c r="C119" s="19"/>
      <c r="E119" s="19"/>
      <c r="F119" s="19"/>
      <c r="G119" s="19"/>
      <c r="H119" s="19"/>
      <c r="I119" s="19"/>
      <c r="J119" s="19"/>
      <c r="CC119" s="19"/>
    </row>
    <row r="120" spans="3:81" s="3" customFormat="1" ht="15">
      <c r="C120" s="19"/>
      <c r="E120" s="19"/>
      <c r="F120" s="19"/>
      <c r="G120" s="19"/>
      <c r="H120" s="19"/>
      <c r="I120" s="19"/>
      <c r="J120" s="19"/>
      <c r="CC120" s="19"/>
    </row>
    <row r="121" spans="3:81" s="3" customFormat="1" ht="15">
      <c r="C121" s="19"/>
      <c r="E121" s="19"/>
      <c r="F121" s="19"/>
      <c r="G121" s="19"/>
      <c r="H121" s="19"/>
      <c r="I121" s="19"/>
      <c r="J121" s="19"/>
      <c r="CC121" s="19"/>
    </row>
    <row r="122" spans="3:81" s="3" customFormat="1" ht="15">
      <c r="C122" s="19"/>
      <c r="E122" s="19"/>
      <c r="F122" s="19"/>
      <c r="G122" s="19"/>
      <c r="H122" s="19"/>
      <c r="I122" s="19"/>
      <c r="J122" s="19"/>
      <c r="CC122" s="19"/>
    </row>
    <row r="123" spans="3:81" s="3" customFormat="1" ht="15">
      <c r="C123" s="19"/>
      <c r="E123" s="19"/>
      <c r="F123" s="19"/>
      <c r="G123" s="19"/>
      <c r="H123" s="19"/>
      <c r="I123" s="19"/>
      <c r="J123" s="19"/>
      <c r="CC123" s="19"/>
    </row>
    <row r="124" spans="3:81" s="3" customFormat="1" ht="15">
      <c r="C124" s="19"/>
      <c r="E124" s="19"/>
      <c r="F124" s="19"/>
      <c r="G124" s="19"/>
      <c r="H124" s="19"/>
      <c r="I124" s="19"/>
      <c r="J124" s="19"/>
      <c r="CC124" s="19"/>
    </row>
    <row r="125" spans="3:81" s="3" customFormat="1" ht="15">
      <c r="C125" s="19"/>
      <c r="E125" s="19"/>
      <c r="F125" s="19"/>
      <c r="G125" s="19"/>
      <c r="H125" s="19"/>
      <c r="I125" s="19"/>
      <c r="J125" s="19"/>
      <c r="CC125" s="19"/>
    </row>
    <row r="126" spans="3:81" s="3" customFormat="1" ht="15">
      <c r="C126" s="19"/>
      <c r="E126" s="19"/>
      <c r="F126" s="19"/>
      <c r="G126" s="19"/>
      <c r="H126" s="19"/>
      <c r="I126" s="19"/>
      <c r="J126" s="19"/>
      <c r="CC126" s="19"/>
    </row>
    <row r="127" spans="3:81" s="3" customFormat="1" ht="15">
      <c r="C127" s="19"/>
      <c r="E127" s="19"/>
      <c r="F127" s="19"/>
      <c r="G127" s="19"/>
      <c r="H127" s="19"/>
      <c r="I127" s="19"/>
      <c r="J127" s="19"/>
      <c r="CC127" s="19"/>
    </row>
    <row r="128" spans="3:81" s="3" customFormat="1" ht="15">
      <c r="C128" s="19"/>
      <c r="E128" s="19"/>
      <c r="F128" s="19"/>
      <c r="G128" s="19"/>
      <c r="H128" s="19"/>
      <c r="I128" s="19"/>
      <c r="J128" s="19"/>
      <c r="CC128" s="19"/>
    </row>
    <row r="129" spans="3:81" s="3" customFormat="1" ht="15">
      <c r="C129" s="19"/>
      <c r="E129" s="19"/>
      <c r="F129" s="19"/>
      <c r="G129" s="19"/>
      <c r="H129" s="19"/>
      <c r="I129" s="19"/>
      <c r="J129" s="19"/>
      <c r="CC129" s="19"/>
    </row>
    <row r="130" spans="3:81" s="3" customFormat="1" ht="15">
      <c r="C130" s="19"/>
      <c r="E130" s="19"/>
      <c r="F130" s="19"/>
      <c r="G130" s="19"/>
      <c r="H130" s="19"/>
      <c r="I130" s="19"/>
      <c r="J130" s="19"/>
      <c r="CC130" s="19"/>
    </row>
    <row r="131" spans="3:81" s="3" customFormat="1" ht="15">
      <c r="C131" s="19"/>
      <c r="E131" s="19"/>
      <c r="F131" s="19"/>
      <c r="G131" s="19"/>
      <c r="H131" s="19"/>
      <c r="I131" s="19"/>
      <c r="J131" s="19"/>
      <c r="CC131" s="19"/>
    </row>
    <row r="132" spans="3:81" s="3" customFormat="1" ht="15">
      <c r="C132" s="19"/>
      <c r="E132" s="19"/>
      <c r="F132" s="19"/>
      <c r="G132" s="19"/>
      <c r="H132" s="19"/>
      <c r="I132" s="19"/>
      <c r="J132" s="19"/>
      <c r="CC132" s="19"/>
    </row>
    <row r="133" spans="3:81" s="3" customFormat="1" ht="15">
      <c r="C133" s="19"/>
      <c r="E133" s="19"/>
      <c r="F133" s="19"/>
      <c r="G133" s="19"/>
      <c r="H133" s="19"/>
      <c r="I133" s="19"/>
      <c r="J133" s="19"/>
      <c r="CC133" s="19"/>
    </row>
    <row r="134" spans="3:81" s="3" customFormat="1" ht="15">
      <c r="C134" s="19"/>
      <c r="E134" s="19"/>
      <c r="F134" s="19"/>
      <c r="G134" s="19"/>
      <c r="H134" s="19"/>
      <c r="I134" s="19"/>
      <c r="J134" s="19"/>
      <c r="CC134" s="19"/>
    </row>
    <row r="135" spans="3:81" s="3" customFormat="1" ht="15">
      <c r="C135" s="19"/>
      <c r="E135" s="19"/>
      <c r="F135" s="19"/>
      <c r="G135" s="19"/>
      <c r="H135" s="19"/>
      <c r="I135" s="19"/>
      <c r="J135" s="19"/>
      <c r="CC135" s="19"/>
    </row>
    <row r="136" spans="3:81" s="3" customFormat="1" ht="15">
      <c r="C136" s="19"/>
      <c r="E136" s="19"/>
      <c r="F136" s="19"/>
      <c r="G136" s="19"/>
      <c r="H136" s="19"/>
      <c r="I136" s="19"/>
      <c r="J136" s="19"/>
      <c r="CC136" s="19"/>
    </row>
    <row r="137" spans="3:81" s="3" customFormat="1" ht="15">
      <c r="C137" s="19"/>
      <c r="E137" s="19"/>
      <c r="F137" s="19"/>
      <c r="G137" s="19"/>
      <c r="H137" s="19"/>
      <c r="I137" s="19"/>
      <c r="J137" s="19"/>
      <c r="CC137" s="19"/>
    </row>
    <row r="138" spans="3:81" s="3" customFormat="1" ht="15">
      <c r="C138" s="19"/>
      <c r="E138" s="19"/>
      <c r="F138" s="19"/>
      <c r="G138" s="19"/>
      <c r="H138" s="19"/>
      <c r="I138" s="19"/>
      <c r="J138" s="19"/>
      <c r="CC138" s="19"/>
    </row>
    <row r="139" spans="3:81" s="3" customFormat="1" ht="15">
      <c r="C139" s="19"/>
      <c r="E139" s="19"/>
      <c r="F139" s="19"/>
      <c r="G139" s="19"/>
      <c r="H139" s="19"/>
      <c r="I139" s="19"/>
      <c r="J139" s="19"/>
      <c r="CC139" s="19"/>
    </row>
    <row r="140" spans="3:81" s="3" customFormat="1" ht="15">
      <c r="C140" s="19"/>
      <c r="E140" s="19"/>
      <c r="F140" s="19"/>
      <c r="G140" s="19"/>
      <c r="H140" s="19"/>
      <c r="I140" s="19"/>
      <c r="J140" s="19"/>
      <c r="CC140" s="19"/>
    </row>
    <row r="141" spans="3:81" s="3" customFormat="1" ht="15">
      <c r="C141" s="19"/>
      <c r="E141" s="19"/>
      <c r="F141" s="19"/>
      <c r="G141" s="19"/>
      <c r="H141" s="19"/>
      <c r="I141" s="19"/>
      <c r="J141" s="19"/>
      <c r="CC141" s="19"/>
    </row>
    <row r="142" spans="3:81" s="3" customFormat="1" ht="15">
      <c r="C142" s="19"/>
      <c r="E142" s="19"/>
      <c r="F142" s="19"/>
      <c r="G142" s="19"/>
      <c r="H142" s="19"/>
      <c r="I142" s="19"/>
      <c r="J142" s="19"/>
      <c r="CC142" s="19"/>
    </row>
    <row r="143" spans="3:81" s="3" customFormat="1" ht="15">
      <c r="C143" s="19"/>
      <c r="E143" s="19"/>
      <c r="F143" s="19"/>
      <c r="G143" s="19"/>
      <c r="H143" s="19"/>
      <c r="I143" s="19"/>
      <c r="J143" s="19"/>
      <c r="CC143" s="19"/>
    </row>
    <row r="144" spans="3:81" s="3" customFormat="1" ht="15">
      <c r="C144" s="19"/>
      <c r="E144" s="19"/>
      <c r="F144" s="19"/>
      <c r="G144" s="19"/>
      <c r="H144" s="19"/>
      <c r="I144" s="19"/>
      <c r="J144" s="19"/>
      <c r="CC144" s="19"/>
    </row>
    <row r="145" spans="3:81" s="3" customFormat="1" ht="15">
      <c r="C145" s="19"/>
      <c r="E145" s="19"/>
      <c r="F145" s="19"/>
      <c r="G145" s="19"/>
      <c r="H145" s="19"/>
      <c r="I145" s="19"/>
      <c r="J145" s="19"/>
      <c r="CC145" s="19"/>
    </row>
    <row r="146" spans="3:81" s="3" customFormat="1" ht="15">
      <c r="C146" s="19"/>
      <c r="E146" s="19"/>
      <c r="F146" s="19"/>
      <c r="G146" s="19"/>
      <c r="H146" s="19"/>
      <c r="I146" s="19"/>
      <c r="J146" s="19"/>
      <c r="CC146" s="19"/>
    </row>
    <row r="147" spans="3:81" s="3" customFormat="1" ht="15">
      <c r="C147" s="19"/>
      <c r="E147" s="19"/>
      <c r="F147" s="19"/>
      <c r="G147" s="19"/>
      <c r="H147" s="19"/>
      <c r="I147" s="19"/>
      <c r="J147" s="19"/>
      <c r="CC147" s="19"/>
    </row>
    <row r="148" spans="3:81" s="3" customFormat="1" ht="15">
      <c r="C148" s="19"/>
      <c r="E148" s="19"/>
      <c r="F148" s="19"/>
      <c r="G148" s="19"/>
      <c r="H148" s="19"/>
      <c r="I148" s="19"/>
      <c r="J148" s="19"/>
      <c r="CC148" s="19"/>
    </row>
    <row r="149" spans="3:81" s="3" customFormat="1" ht="15">
      <c r="C149" s="19"/>
      <c r="E149" s="19"/>
      <c r="F149" s="19"/>
      <c r="G149" s="19"/>
      <c r="H149" s="19"/>
      <c r="I149" s="19"/>
      <c r="J149" s="19"/>
      <c r="CC149" s="19"/>
    </row>
    <row r="150" spans="3:81" s="3" customFormat="1" ht="15">
      <c r="C150" s="19"/>
      <c r="E150" s="19"/>
      <c r="F150" s="19"/>
      <c r="G150" s="19"/>
      <c r="H150" s="19"/>
      <c r="I150" s="19"/>
      <c r="J150" s="19"/>
      <c r="CC150" s="19"/>
    </row>
    <row r="151" spans="3:81" s="3" customFormat="1" ht="15">
      <c r="C151" s="19"/>
      <c r="E151" s="19"/>
      <c r="F151" s="19"/>
      <c r="G151" s="19"/>
      <c r="H151" s="19"/>
      <c r="I151" s="19"/>
      <c r="J151" s="19"/>
      <c r="CC151" s="19"/>
    </row>
    <row r="152" spans="3:81" s="3" customFormat="1" ht="15">
      <c r="C152" s="19"/>
      <c r="E152" s="19"/>
      <c r="F152" s="19"/>
      <c r="G152" s="19"/>
      <c r="H152" s="19"/>
      <c r="I152" s="19"/>
      <c r="J152" s="19"/>
      <c r="CC152" s="19"/>
    </row>
    <row r="153" spans="3:81" s="3" customFormat="1" ht="15">
      <c r="C153" s="19"/>
      <c r="E153" s="19"/>
      <c r="F153" s="19"/>
      <c r="G153" s="19"/>
      <c r="H153" s="19"/>
      <c r="I153" s="19"/>
      <c r="J153" s="19"/>
      <c r="CC153" s="19"/>
    </row>
    <row r="154" spans="3:81" s="3" customFormat="1" ht="15">
      <c r="C154" s="19"/>
      <c r="E154" s="19"/>
      <c r="F154" s="19"/>
      <c r="G154" s="19"/>
      <c r="H154" s="19"/>
      <c r="I154" s="19"/>
      <c r="J154" s="19"/>
      <c r="CC154" s="19"/>
    </row>
    <row r="155" spans="3:81" s="3" customFormat="1" ht="15">
      <c r="C155" s="19"/>
      <c r="E155" s="19"/>
      <c r="F155" s="19"/>
      <c r="G155" s="19"/>
      <c r="H155" s="19"/>
      <c r="I155" s="19"/>
      <c r="J155" s="19"/>
      <c r="CC155" s="19"/>
    </row>
    <row r="156" spans="3:81" s="3" customFormat="1" ht="15">
      <c r="C156" s="19"/>
      <c r="E156" s="19"/>
      <c r="F156" s="19"/>
      <c r="G156" s="19"/>
      <c r="H156" s="19"/>
      <c r="I156" s="19"/>
      <c r="J156" s="19"/>
      <c r="CC156" s="19"/>
    </row>
    <row r="157" spans="3:81" s="3" customFormat="1" ht="15">
      <c r="C157" s="19"/>
      <c r="E157" s="19"/>
      <c r="F157" s="19"/>
      <c r="G157" s="19"/>
      <c r="H157" s="19"/>
      <c r="I157" s="19"/>
      <c r="J157" s="19"/>
      <c r="CC157" s="19"/>
    </row>
    <row r="158" spans="3:81" s="3" customFormat="1" ht="15">
      <c r="C158" s="19"/>
      <c r="E158" s="19"/>
      <c r="F158" s="19"/>
      <c r="G158" s="19"/>
      <c r="H158" s="19"/>
      <c r="I158" s="19"/>
      <c r="J158" s="19"/>
      <c r="CC158" s="19"/>
    </row>
    <row r="159" spans="3:81" s="3" customFormat="1" ht="15">
      <c r="C159" s="19"/>
      <c r="E159" s="19"/>
      <c r="F159" s="19"/>
      <c r="G159" s="19"/>
      <c r="H159" s="19"/>
      <c r="I159" s="19"/>
      <c r="J159" s="19"/>
      <c r="CC159" s="19"/>
    </row>
    <row r="160" spans="3:81" s="3" customFormat="1" ht="15">
      <c r="C160" s="19"/>
      <c r="E160" s="19"/>
      <c r="F160" s="19"/>
      <c r="G160" s="19"/>
      <c r="H160" s="19"/>
      <c r="I160" s="19"/>
      <c r="J160" s="19"/>
      <c r="CC160" s="19"/>
    </row>
    <row r="161" spans="3:81" s="3" customFormat="1" ht="15">
      <c r="C161" s="19"/>
      <c r="E161" s="19"/>
      <c r="F161" s="19"/>
      <c r="G161" s="19"/>
      <c r="H161" s="19"/>
      <c r="I161" s="19"/>
      <c r="J161" s="19"/>
      <c r="CC161" s="19"/>
    </row>
    <row r="162" spans="3:81" s="3" customFormat="1" ht="15">
      <c r="C162" s="19"/>
      <c r="E162" s="19"/>
      <c r="F162" s="19"/>
      <c r="G162" s="19"/>
      <c r="H162" s="19"/>
      <c r="I162" s="19"/>
      <c r="J162" s="19"/>
      <c r="CC162" s="19"/>
    </row>
    <row r="163" spans="3:81" s="3" customFormat="1" ht="15">
      <c r="C163" s="19"/>
      <c r="E163" s="19"/>
      <c r="F163" s="19"/>
      <c r="G163" s="19"/>
      <c r="H163" s="19"/>
      <c r="I163" s="19"/>
      <c r="J163" s="19"/>
      <c r="CC163" s="19"/>
    </row>
    <row r="164" spans="3:81" s="3" customFormat="1" ht="15">
      <c r="C164" s="19"/>
      <c r="E164" s="19"/>
      <c r="F164" s="19"/>
      <c r="G164" s="19"/>
      <c r="H164" s="19"/>
      <c r="I164" s="19"/>
      <c r="J164" s="19"/>
      <c r="CC164" s="19"/>
    </row>
    <row r="165" spans="3:81" s="3" customFormat="1" ht="15">
      <c r="C165" s="19"/>
      <c r="E165" s="19"/>
      <c r="F165" s="19"/>
      <c r="G165" s="19"/>
      <c r="H165" s="19"/>
      <c r="I165" s="19"/>
      <c r="J165" s="19"/>
      <c r="CC165" s="19"/>
    </row>
    <row r="166" spans="3:81" s="3" customFormat="1" ht="15">
      <c r="C166" s="19"/>
      <c r="E166" s="19"/>
      <c r="F166" s="19"/>
      <c r="G166" s="19"/>
      <c r="H166" s="19"/>
      <c r="I166" s="19"/>
      <c r="J166" s="19"/>
      <c r="CC166" s="19"/>
    </row>
    <row r="167" spans="3:81" s="3" customFormat="1" ht="15">
      <c r="C167" s="19"/>
      <c r="E167" s="19"/>
      <c r="F167" s="19"/>
      <c r="G167" s="19"/>
      <c r="H167" s="19"/>
      <c r="I167" s="19"/>
      <c r="J167" s="19"/>
      <c r="CC167" s="19"/>
    </row>
    <row r="168" spans="3:81" s="3" customFormat="1" ht="15">
      <c r="C168" s="19"/>
      <c r="E168" s="19"/>
      <c r="F168" s="19"/>
      <c r="G168" s="19"/>
      <c r="H168" s="19"/>
      <c r="I168" s="19"/>
      <c r="J168" s="19"/>
      <c r="CC168" s="19"/>
    </row>
    <row r="169" spans="3:81" s="3" customFormat="1" ht="15">
      <c r="C169" s="19"/>
      <c r="E169" s="19"/>
      <c r="F169" s="19"/>
      <c r="G169" s="19"/>
      <c r="H169" s="19"/>
      <c r="I169" s="19"/>
      <c r="J169" s="19"/>
      <c r="CC169" s="19"/>
    </row>
    <row r="170" spans="3:81" s="3" customFormat="1" ht="15">
      <c r="C170" s="19"/>
      <c r="E170" s="19"/>
      <c r="F170" s="19"/>
      <c r="G170" s="19"/>
      <c r="H170" s="19"/>
      <c r="I170" s="19"/>
      <c r="J170" s="19"/>
      <c r="CC170" s="19"/>
    </row>
    <row r="171" spans="3:81" s="3" customFormat="1" ht="15">
      <c r="C171" s="19"/>
      <c r="E171" s="19"/>
      <c r="F171" s="19"/>
      <c r="G171" s="19"/>
      <c r="H171" s="19"/>
      <c r="I171" s="19"/>
      <c r="J171" s="19"/>
      <c r="CC171" s="19"/>
    </row>
    <row r="172" spans="3:81" s="3" customFormat="1" ht="15">
      <c r="C172" s="19"/>
      <c r="E172" s="19"/>
      <c r="F172" s="19"/>
      <c r="G172" s="19"/>
      <c r="H172" s="19"/>
      <c r="I172" s="19"/>
      <c r="J172" s="19"/>
      <c r="CC172" s="19"/>
    </row>
    <row r="173" spans="3:81" s="3" customFormat="1" ht="15">
      <c r="C173" s="19"/>
      <c r="E173" s="19"/>
      <c r="F173" s="19"/>
      <c r="G173" s="19"/>
      <c r="H173" s="19"/>
      <c r="I173" s="19"/>
      <c r="J173" s="19"/>
      <c r="CC173" s="19"/>
    </row>
    <row r="174" spans="3:81" s="3" customFormat="1" ht="15">
      <c r="C174" s="19"/>
      <c r="E174" s="19"/>
      <c r="F174" s="19"/>
      <c r="G174" s="19"/>
      <c r="H174" s="19"/>
      <c r="I174" s="19"/>
      <c r="J174" s="19"/>
      <c r="CC174" s="19"/>
    </row>
    <row r="175" spans="3:81" s="3" customFormat="1" ht="15">
      <c r="C175" s="19"/>
      <c r="E175" s="19"/>
      <c r="F175" s="19"/>
      <c r="G175" s="19"/>
      <c r="H175" s="19"/>
      <c r="I175" s="19"/>
      <c r="J175" s="19"/>
      <c r="CC175" s="19"/>
    </row>
    <row r="176" spans="3:81" s="3" customFormat="1" ht="15">
      <c r="C176" s="19"/>
      <c r="E176" s="19"/>
      <c r="F176" s="19"/>
      <c r="G176" s="19"/>
      <c r="H176" s="19"/>
      <c r="I176" s="19"/>
      <c r="J176" s="19"/>
      <c r="CC176" s="19"/>
    </row>
    <row r="177" spans="3:81" s="3" customFormat="1" ht="15">
      <c r="C177" s="19"/>
      <c r="E177" s="19"/>
      <c r="F177" s="19"/>
      <c r="G177" s="19"/>
      <c r="H177" s="19"/>
      <c r="I177" s="19"/>
      <c r="J177" s="19"/>
      <c r="CC177" s="19"/>
    </row>
    <row r="178" spans="3:81" s="3" customFormat="1" ht="15">
      <c r="C178" s="19"/>
      <c r="E178" s="19"/>
      <c r="F178" s="19"/>
      <c r="G178" s="19"/>
      <c r="H178" s="19"/>
      <c r="I178" s="19"/>
      <c r="J178" s="19"/>
      <c r="CC178" s="19"/>
    </row>
    <row r="179" spans="3:81" s="3" customFormat="1" ht="15">
      <c r="C179" s="19"/>
      <c r="E179" s="19"/>
      <c r="F179" s="19"/>
      <c r="G179" s="19"/>
      <c r="H179" s="19"/>
      <c r="I179" s="19"/>
      <c r="J179" s="19"/>
      <c r="CC179" s="19"/>
    </row>
    <row r="180" spans="3:81" s="3" customFormat="1" ht="15">
      <c r="C180" s="19"/>
      <c r="E180" s="19"/>
      <c r="F180" s="19"/>
      <c r="G180" s="19"/>
      <c r="H180" s="19"/>
      <c r="I180" s="19"/>
      <c r="J180" s="19"/>
      <c r="CC180" s="19"/>
    </row>
    <row r="181" spans="3:81" s="3" customFormat="1" ht="15">
      <c r="C181" s="19"/>
      <c r="E181" s="19"/>
      <c r="F181" s="19"/>
      <c r="G181" s="19"/>
      <c r="H181" s="19"/>
      <c r="I181" s="19"/>
      <c r="J181" s="19"/>
      <c r="CC181" s="19"/>
    </row>
    <row r="182" spans="3:81" s="3" customFormat="1" ht="15">
      <c r="C182" s="19"/>
      <c r="E182" s="19"/>
      <c r="F182" s="19"/>
      <c r="G182" s="19"/>
      <c r="H182" s="19"/>
      <c r="I182" s="19"/>
      <c r="J182" s="19"/>
      <c r="CC182" s="19"/>
    </row>
    <row r="183" spans="3:81" s="3" customFormat="1" ht="15">
      <c r="C183" s="19"/>
      <c r="E183" s="19"/>
      <c r="F183" s="19"/>
      <c r="G183" s="19"/>
      <c r="H183" s="19"/>
      <c r="I183" s="19"/>
      <c r="J183" s="19"/>
      <c r="CC183" s="19"/>
    </row>
    <row r="184" spans="3:81" s="3" customFormat="1" ht="15">
      <c r="C184" s="19"/>
      <c r="E184" s="19"/>
      <c r="F184" s="19"/>
      <c r="G184" s="19"/>
      <c r="H184" s="19"/>
      <c r="I184" s="19"/>
      <c r="J184" s="19"/>
      <c r="CC184" s="19"/>
    </row>
    <row r="185" spans="3:81" s="3" customFormat="1" ht="15">
      <c r="C185" s="19"/>
      <c r="E185" s="19"/>
      <c r="F185" s="19"/>
      <c r="G185" s="19"/>
      <c r="H185" s="19"/>
      <c r="I185" s="19"/>
      <c r="J185" s="19"/>
      <c r="CC185" s="19"/>
    </row>
    <row r="186" spans="3:81" s="3" customFormat="1" ht="15">
      <c r="C186" s="19"/>
      <c r="E186" s="19"/>
      <c r="F186" s="19"/>
      <c r="G186" s="19"/>
      <c r="H186" s="19"/>
      <c r="I186" s="19"/>
      <c r="J186" s="19"/>
      <c r="CC186" s="19"/>
    </row>
    <row r="187" spans="3:81" s="3" customFormat="1" ht="15">
      <c r="C187" s="19"/>
      <c r="E187" s="19"/>
      <c r="F187" s="19"/>
      <c r="G187" s="19"/>
      <c r="H187" s="19"/>
      <c r="I187" s="19"/>
      <c r="J187" s="19"/>
      <c r="CC187" s="19"/>
    </row>
    <row r="188" spans="3:81" s="3" customFormat="1" ht="15">
      <c r="C188" s="19"/>
      <c r="E188" s="19"/>
      <c r="F188" s="19"/>
      <c r="G188" s="19"/>
      <c r="H188" s="19"/>
      <c r="I188" s="19"/>
      <c r="J188" s="19"/>
      <c r="CC188" s="19"/>
    </row>
    <row r="189" spans="3:81" s="3" customFormat="1" ht="15">
      <c r="C189" s="19"/>
      <c r="E189" s="19"/>
      <c r="F189" s="19"/>
      <c r="G189" s="19"/>
      <c r="H189" s="19"/>
      <c r="I189" s="19"/>
      <c r="J189" s="19"/>
      <c r="CC189" s="19"/>
    </row>
    <row r="190" spans="3:81" s="3" customFormat="1" ht="15">
      <c r="C190" s="19"/>
      <c r="E190" s="19"/>
      <c r="F190" s="19"/>
      <c r="G190" s="19"/>
      <c r="H190" s="19"/>
      <c r="I190" s="19"/>
      <c r="J190" s="19"/>
      <c r="CC190" s="19"/>
    </row>
    <row r="191" spans="3:81" s="3" customFormat="1" ht="15">
      <c r="C191" s="19"/>
      <c r="E191" s="19"/>
      <c r="F191" s="19"/>
      <c r="G191" s="19"/>
      <c r="H191" s="19"/>
      <c r="I191" s="19"/>
      <c r="J191" s="19"/>
      <c r="CC191" s="19"/>
    </row>
    <row r="192" spans="3:81" s="3" customFormat="1" ht="15">
      <c r="C192" s="19"/>
      <c r="E192" s="19"/>
      <c r="F192" s="19"/>
      <c r="G192" s="19"/>
      <c r="H192" s="19"/>
      <c r="I192" s="19"/>
      <c r="J192" s="19"/>
      <c r="CC192" s="19"/>
    </row>
    <row r="193" spans="3:81" s="3" customFormat="1" ht="15">
      <c r="C193" s="19"/>
      <c r="E193" s="19"/>
      <c r="F193" s="19"/>
      <c r="G193" s="19"/>
      <c r="H193" s="19"/>
      <c r="I193" s="19"/>
      <c r="J193" s="19"/>
      <c r="CC193" s="19"/>
    </row>
    <row r="194" spans="3:81" s="3" customFormat="1" ht="15">
      <c r="C194" s="19"/>
      <c r="E194" s="19"/>
      <c r="F194" s="19"/>
      <c r="G194" s="19"/>
      <c r="H194" s="19"/>
      <c r="I194" s="19"/>
      <c r="J194" s="19"/>
      <c r="CC194" s="19"/>
    </row>
    <row r="195" spans="3:81" s="3" customFormat="1" ht="15">
      <c r="C195" s="19"/>
      <c r="E195" s="19"/>
      <c r="F195" s="19"/>
      <c r="G195" s="19"/>
      <c r="H195" s="19"/>
      <c r="I195" s="19"/>
      <c r="J195" s="19"/>
      <c r="CC195" s="19"/>
    </row>
    <row r="196" spans="3:81" s="3" customFormat="1" ht="15">
      <c r="C196" s="19"/>
      <c r="E196" s="19"/>
      <c r="F196" s="19"/>
      <c r="G196" s="19"/>
      <c r="H196" s="19"/>
      <c r="I196" s="19"/>
      <c r="J196" s="19"/>
      <c r="CC196" s="19"/>
    </row>
    <row r="197" spans="3:81" s="3" customFormat="1" ht="15">
      <c r="C197" s="19"/>
      <c r="E197" s="19"/>
      <c r="F197" s="19"/>
      <c r="G197" s="19"/>
      <c r="H197" s="19"/>
      <c r="I197" s="19"/>
      <c r="J197" s="19"/>
      <c r="CC197" s="19"/>
    </row>
    <row r="198" spans="3:81" s="3" customFormat="1" ht="15">
      <c r="C198" s="19"/>
      <c r="E198" s="19"/>
      <c r="F198" s="19"/>
      <c r="G198" s="19"/>
      <c r="H198" s="19"/>
      <c r="I198" s="19"/>
      <c r="J198" s="19"/>
      <c r="CC198" s="19"/>
    </row>
    <row r="199" spans="3:81" s="3" customFormat="1" ht="15">
      <c r="C199" s="19"/>
      <c r="E199" s="19"/>
      <c r="F199" s="19"/>
      <c r="G199" s="19"/>
      <c r="H199" s="19"/>
      <c r="I199" s="19"/>
      <c r="J199" s="19"/>
      <c r="CC199" s="19"/>
    </row>
    <row r="200" spans="3:81" s="3" customFormat="1" ht="15">
      <c r="C200" s="19"/>
      <c r="E200" s="19"/>
      <c r="F200" s="19"/>
      <c r="G200" s="19"/>
      <c r="H200" s="19"/>
      <c r="I200" s="19"/>
      <c r="J200" s="19"/>
      <c r="CC200" s="19"/>
    </row>
    <row r="201" spans="3:81" s="3" customFormat="1" ht="15">
      <c r="C201" s="19"/>
      <c r="E201" s="19"/>
      <c r="F201" s="19"/>
      <c r="G201" s="19"/>
      <c r="H201" s="19"/>
      <c r="I201" s="19"/>
      <c r="J201" s="19"/>
      <c r="CC201" s="19"/>
    </row>
    <row r="202" spans="3:81" s="3" customFormat="1" ht="15">
      <c r="C202" s="19"/>
      <c r="E202" s="19"/>
      <c r="F202" s="19"/>
      <c r="G202" s="19"/>
      <c r="H202" s="19"/>
      <c r="I202" s="19"/>
      <c r="J202" s="19"/>
      <c r="CC202" s="19"/>
    </row>
    <row r="203" spans="3:81" s="3" customFormat="1" ht="15">
      <c r="C203" s="19"/>
      <c r="E203" s="19"/>
      <c r="F203" s="19"/>
      <c r="G203" s="19"/>
      <c r="H203" s="19"/>
      <c r="I203" s="19"/>
      <c r="J203" s="19"/>
      <c r="CC203" s="19"/>
    </row>
    <row r="204" spans="3:81" s="3" customFormat="1" ht="15">
      <c r="C204" s="19"/>
      <c r="E204" s="19"/>
      <c r="F204" s="19"/>
      <c r="G204" s="19"/>
      <c r="H204" s="19"/>
      <c r="I204" s="19"/>
      <c r="J204" s="19"/>
      <c r="CC204" s="19"/>
    </row>
    <row r="205" spans="3:81" s="3" customFormat="1" ht="15">
      <c r="C205" s="19"/>
      <c r="E205" s="19"/>
      <c r="F205" s="19"/>
      <c r="G205" s="19"/>
      <c r="H205" s="19"/>
      <c r="I205" s="19"/>
      <c r="J205" s="19"/>
      <c r="CC205" s="19"/>
    </row>
    <row r="206" spans="3:81" s="3" customFormat="1" ht="15">
      <c r="C206" s="19"/>
      <c r="E206" s="19"/>
      <c r="F206" s="19"/>
      <c r="G206" s="19"/>
      <c r="H206" s="19"/>
      <c r="I206" s="19"/>
      <c r="J206" s="19"/>
      <c r="CC206" s="19"/>
    </row>
    <row r="207" spans="3:81" s="3" customFormat="1" ht="15">
      <c r="C207" s="19"/>
      <c r="E207" s="19"/>
      <c r="F207" s="19"/>
      <c r="G207" s="19"/>
      <c r="H207" s="19"/>
      <c r="I207" s="19"/>
      <c r="J207" s="19"/>
      <c r="CC207" s="19"/>
    </row>
    <row r="208" spans="3:81" s="3" customFormat="1" ht="15">
      <c r="C208" s="19"/>
      <c r="E208" s="19"/>
      <c r="F208" s="19"/>
      <c r="G208" s="19"/>
      <c r="H208" s="19"/>
      <c r="I208" s="19"/>
      <c r="J208" s="19"/>
      <c r="CC208" s="19"/>
    </row>
    <row r="209" spans="3:81" s="3" customFormat="1" ht="15">
      <c r="C209" s="19"/>
      <c r="E209" s="19"/>
      <c r="F209" s="19"/>
      <c r="G209" s="19"/>
      <c r="H209" s="19"/>
      <c r="I209" s="19"/>
      <c r="J209" s="19"/>
      <c r="CC209" s="19"/>
    </row>
    <row r="210" spans="3:81" s="3" customFormat="1" ht="15">
      <c r="C210" s="19"/>
      <c r="E210" s="19"/>
      <c r="F210" s="19"/>
      <c r="G210" s="19"/>
      <c r="H210" s="19"/>
      <c r="I210" s="19"/>
      <c r="J210" s="19"/>
      <c r="CC210" s="19"/>
    </row>
    <row r="211" spans="3:81" s="3" customFormat="1" ht="15">
      <c r="C211" s="19"/>
      <c r="E211" s="19"/>
      <c r="F211" s="19"/>
      <c r="G211" s="19"/>
      <c r="H211" s="19"/>
      <c r="I211" s="19"/>
      <c r="J211" s="19"/>
      <c r="CC211" s="19"/>
    </row>
    <row r="212" spans="3:81" s="3" customFormat="1" ht="15">
      <c r="C212" s="19"/>
      <c r="E212" s="19"/>
      <c r="F212" s="19"/>
      <c r="G212" s="19"/>
      <c r="H212" s="19"/>
      <c r="I212" s="19"/>
      <c r="J212" s="19"/>
      <c r="CC212" s="19"/>
    </row>
    <row r="213" spans="3:81" s="3" customFormat="1" ht="15">
      <c r="C213" s="19"/>
      <c r="E213" s="19"/>
      <c r="F213" s="19"/>
      <c r="G213" s="19"/>
      <c r="H213" s="19"/>
      <c r="I213" s="19"/>
      <c r="J213" s="19"/>
      <c r="CC213" s="19"/>
    </row>
    <row r="214" spans="3:81" s="3" customFormat="1" ht="15">
      <c r="C214" s="19"/>
      <c r="E214" s="19"/>
      <c r="F214" s="19"/>
      <c r="G214" s="19"/>
      <c r="H214" s="19"/>
      <c r="I214" s="19"/>
      <c r="J214" s="19"/>
      <c r="CC214" s="19"/>
    </row>
    <row r="215" spans="3:81" s="3" customFormat="1" ht="15">
      <c r="C215" s="19"/>
      <c r="E215" s="19"/>
      <c r="F215" s="19"/>
      <c r="G215" s="19"/>
      <c r="H215" s="19"/>
      <c r="I215" s="19"/>
      <c r="J215" s="19"/>
      <c r="CC215" s="19"/>
    </row>
    <row r="216" spans="3:81" s="3" customFormat="1" ht="15">
      <c r="C216" s="19"/>
      <c r="E216" s="19"/>
      <c r="F216" s="19"/>
      <c r="G216" s="19"/>
      <c r="H216" s="19"/>
      <c r="I216" s="19"/>
      <c r="J216" s="19"/>
      <c r="CC216" s="19"/>
    </row>
    <row r="217" spans="3:81" s="3" customFormat="1" ht="15">
      <c r="C217" s="19"/>
      <c r="E217" s="19"/>
      <c r="F217" s="19"/>
      <c r="G217" s="19"/>
      <c r="H217" s="19"/>
      <c r="I217" s="19"/>
      <c r="J217" s="19"/>
      <c r="CC217" s="19"/>
    </row>
    <row r="218" spans="3:81" s="3" customFormat="1" ht="15">
      <c r="C218" s="19"/>
      <c r="E218" s="19"/>
      <c r="F218" s="19"/>
      <c r="G218" s="19"/>
      <c r="H218" s="19"/>
      <c r="I218" s="19"/>
      <c r="J218" s="19"/>
      <c r="CC218" s="19"/>
    </row>
    <row r="219" spans="3:81" s="3" customFormat="1" ht="15">
      <c r="C219" s="19"/>
      <c r="E219" s="19"/>
      <c r="F219" s="19"/>
      <c r="G219" s="19"/>
      <c r="H219" s="19"/>
      <c r="I219" s="19"/>
      <c r="J219" s="19"/>
      <c r="CC219" s="19"/>
    </row>
    <row r="220" spans="3:81" s="3" customFormat="1" ht="15">
      <c r="C220" s="19"/>
      <c r="E220" s="19"/>
      <c r="F220" s="19"/>
      <c r="G220" s="19"/>
      <c r="H220" s="19"/>
      <c r="I220" s="19"/>
      <c r="J220" s="19"/>
      <c r="CC220" s="19"/>
    </row>
    <row r="221" spans="3:81" s="3" customFormat="1" ht="15">
      <c r="C221" s="19"/>
      <c r="E221" s="19"/>
      <c r="F221" s="19"/>
      <c r="G221" s="19"/>
      <c r="H221" s="19"/>
      <c r="I221" s="19"/>
      <c r="J221" s="19"/>
      <c r="CC221" s="19"/>
    </row>
    <row r="222" spans="3:81" s="3" customFormat="1" ht="15">
      <c r="C222" s="19"/>
      <c r="E222" s="19"/>
      <c r="F222" s="19"/>
      <c r="G222" s="19"/>
      <c r="H222" s="19"/>
      <c r="I222" s="19"/>
      <c r="J222" s="19"/>
      <c r="CC222" s="19"/>
    </row>
    <row r="223" spans="3:81" s="3" customFormat="1" ht="15">
      <c r="C223" s="19"/>
      <c r="E223" s="19"/>
      <c r="F223" s="19"/>
      <c r="G223" s="19"/>
      <c r="H223" s="19"/>
      <c r="I223" s="19"/>
      <c r="J223" s="19"/>
      <c r="CC223" s="19"/>
    </row>
    <row r="224" spans="3:81" s="3" customFormat="1" ht="15">
      <c r="C224" s="19"/>
      <c r="E224" s="19"/>
      <c r="F224" s="19"/>
      <c r="G224" s="19"/>
      <c r="H224" s="19"/>
      <c r="I224" s="19"/>
      <c r="J224" s="19"/>
      <c r="CC224" s="19"/>
    </row>
    <row r="225" spans="3:81" s="3" customFormat="1" ht="15">
      <c r="C225" s="19"/>
      <c r="E225" s="19"/>
      <c r="F225" s="19"/>
      <c r="G225" s="19"/>
      <c r="H225" s="19"/>
      <c r="I225" s="19"/>
      <c r="J225" s="19"/>
      <c r="CC225" s="19"/>
    </row>
    <row r="226" spans="3:81" s="3" customFormat="1" ht="15">
      <c r="C226" s="19"/>
      <c r="E226" s="19"/>
      <c r="F226" s="19"/>
      <c r="G226" s="19"/>
      <c r="H226" s="19"/>
      <c r="I226" s="19"/>
      <c r="J226" s="19"/>
      <c r="CC226" s="19"/>
    </row>
    <row r="227" spans="3:81" s="3" customFormat="1" ht="15">
      <c r="C227" s="19"/>
      <c r="E227" s="19"/>
      <c r="F227" s="19"/>
      <c r="G227" s="19"/>
      <c r="H227" s="19"/>
      <c r="I227" s="19"/>
      <c r="J227" s="19"/>
      <c r="CC227" s="19"/>
    </row>
    <row r="228" spans="3:81" s="3" customFormat="1" ht="15">
      <c r="C228" s="19"/>
      <c r="E228" s="19"/>
      <c r="F228" s="19"/>
      <c r="G228" s="19"/>
      <c r="H228" s="19"/>
      <c r="I228" s="19"/>
      <c r="J228" s="19"/>
      <c r="CC228" s="19"/>
    </row>
    <row r="229" spans="3:81" s="3" customFormat="1" ht="15">
      <c r="C229" s="19"/>
      <c r="E229" s="19"/>
      <c r="F229" s="19"/>
      <c r="G229" s="19"/>
      <c r="H229" s="19"/>
      <c r="I229" s="19"/>
      <c r="J229" s="19"/>
      <c r="CC229" s="19"/>
    </row>
    <row r="230" spans="3:81" s="3" customFormat="1" ht="15">
      <c r="C230" s="19"/>
      <c r="E230" s="19"/>
      <c r="F230" s="19"/>
      <c r="G230" s="19"/>
      <c r="H230" s="19"/>
      <c r="I230" s="19"/>
      <c r="J230" s="19"/>
      <c r="CC230" s="19"/>
    </row>
    <row r="231" spans="3:81" s="3" customFormat="1" ht="15">
      <c r="C231" s="19"/>
      <c r="E231" s="19"/>
      <c r="F231" s="19"/>
      <c r="G231" s="19"/>
      <c r="H231" s="19"/>
      <c r="I231" s="19"/>
      <c r="J231" s="19"/>
      <c r="CC231" s="19"/>
    </row>
    <row r="232" spans="3:81" s="3" customFormat="1" ht="15">
      <c r="C232" s="19"/>
      <c r="E232" s="19"/>
      <c r="F232" s="19"/>
      <c r="G232" s="19"/>
      <c r="H232" s="19"/>
      <c r="I232" s="19"/>
      <c r="J232" s="19"/>
      <c r="CC232" s="19"/>
    </row>
    <row r="233" spans="3:81" s="3" customFormat="1" ht="15">
      <c r="C233" s="19"/>
      <c r="E233" s="19"/>
      <c r="F233" s="19"/>
      <c r="G233" s="19"/>
      <c r="H233" s="19"/>
      <c r="I233" s="19"/>
      <c r="J233" s="19"/>
      <c r="CC233" s="19"/>
    </row>
    <row r="234" spans="3:81" s="3" customFormat="1" ht="15">
      <c r="C234" s="19"/>
      <c r="E234" s="19"/>
      <c r="F234" s="19"/>
      <c r="G234" s="19"/>
      <c r="H234" s="19"/>
      <c r="I234" s="19"/>
      <c r="J234" s="19"/>
      <c r="CC234" s="19"/>
    </row>
    <row r="235" spans="3:81" s="3" customFormat="1" ht="15">
      <c r="C235" s="19"/>
      <c r="E235" s="19"/>
      <c r="F235" s="19"/>
      <c r="G235" s="19"/>
      <c r="H235" s="19"/>
      <c r="I235" s="19"/>
      <c r="J235" s="19"/>
      <c r="CC235" s="19"/>
    </row>
    <row r="236" spans="3:81" s="3" customFormat="1" ht="15">
      <c r="C236" s="19"/>
      <c r="E236" s="19"/>
      <c r="F236" s="19"/>
      <c r="G236" s="19"/>
      <c r="H236" s="19"/>
      <c r="I236" s="19"/>
      <c r="J236" s="19"/>
      <c r="CC236" s="19"/>
    </row>
    <row r="237" spans="3:81" s="3" customFormat="1" ht="15">
      <c r="C237" s="19"/>
      <c r="E237" s="19"/>
      <c r="F237" s="19"/>
      <c r="G237" s="19"/>
      <c r="H237" s="19"/>
      <c r="I237" s="19"/>
      <c r="J237" s="19"/>
      <c r="CC237" s="19"/>
    </row>
    <row r="238" spans="3:81" s="3" customFormat="1" ht="15">
      <c r="C238" s="19"/>
      <c r="E238" s="19"/>
      <c r="F238" s="19"/>
      <c r="G238" s="19"/>
      <c r="H238" s="19"/>
      <c r="I238" s="19"/>
      <c r="J238" s="19"/>
      <c r="CC238" s="19"/>
    </row>
    <row r="239" spans="3:81" s="3" customFormat="1" ht="15">
      <c r="C239" s="19"/>
      <c r="E239" s="19"/>
      <c r="F239" s="19"/>
      <c r="G239" s="19"/>
      <c r="H239" s="19"/>
      <c r="I239" s="19"/>
      <c r="J239" s="19"/>
      <c r="CC239" s="19"/>
    </row>
    <row r="240" spans="3:81" s="3" customFormat="1" ht="15">
      <c r="C240" s="19"/>
      <c r="E240" s="19"/>
      <c r="F240" s="19"/>
      <c r="G240" s="19"/>
      <c r="H240" s="19"/>
      <c r="I240" s="19"/>
      <c r="J240" s="19"/>
      <c r="CC240" s="19"/>
    </row>
    <row r="241" spans="3:81" s="3" customFormat="1" ht="15">
      <c r="C241" s="19"/>
      <c r="E241" s="19"/>
      <c r="F241" s="19"/>
      <c r="G241" s="19"/>
      <c r="H241" s="19"/>
      <c r="I241" s="19"/>
      <c r="J241" s="19"/>
      <c r="CC241" s="19"/>
    </row>
    <row r="242" spans="3:81" s="3" customFormat="1" ht="15">
      <c r="C242" s="19"/>
      <c r="E242" s="19"/>
      <c r="F242" s="19"/>
      <c r="G242" s="19"/>
      <c r="H242" s="19"/>
      <c r="I242" s="19"/>
      <c r="J242" s="19"/>
      <c r="CC242" s="19"/>
    </row>
    <row r="243" spans="3:81" s="3" customFormat="1" ht="15">
      <c r="C243" s="19"/>
      <c r="E243" s="19"/>
      <c r="F243" s="19"/>
      <c r="G243" s="19"/>
      <c r="H243" s="19"/>
      <c r="I243" s="19"/>
      <c r="J243" s="19"/>
      <c r="CC243" s="19"/>
    </row>
    <row r="244" spans="3:81" s="3" customFormat="1" ht="15">
      <c r="C244" s="19"/>
      <c r="E244" s="19"/>
      <c r="F244" s="19"/>
      <c r="G244" s="19"/>
      <c r="H244" s="19"/>
      <c r="I244" s="19"/>
      <c r="J244" s="19"/>
      <c r="CC244" s="19"/>
    </row>
    <row r="245" spans="3:81" s="3" customFormat="1" ht="15">
      <c r="C245" s="19"/>
      <c r="E245" s="19"/>
      <c r="F245" s="19"/>
      <c r="G245" s="19"/>
      <c r="H245" s="19"/>
      <c r="I245" s="19"/>
      <c r="J245" s="19"/>
      <c r="CC245" s="19"/>
    </row>
    <row r="246" spans="3:81" s="3" customFormat="1" ht="15">
      <c r="C246" s="19"/>
      <c r="E246" s="19"/>
      <c r="F246" s="19"/>
      <c r="G246" s="19"/>
      <c r="H246" s="19"/>
      <c r="I246" s="19"/>
      <c r="J246" s="19"/>
      <c r="CC246" s="19"/>
    </row>
    <row r="247" spans="3:81" s="3" customFormat="1" ht="15">
      <c r="C247" s="19"/>
      <c r="E247" s="19"/>
      <c r="F247" s="19"/>
      <c r="G247" s="19"/>
      <c r="H247" s="19"/>
      <c r="I247" s="19"/>
      <c r="J247" s="19"/>
      <c r="CC247" s="19"/>
    </row>
    <row r="248" spans="3:81" s="3" customFormat="1" ht="15">
      <c r="C248" s="19"/>
      <c r="E248" s="19"/>
      <c r="F248" s="19"/>
      <c r="G248" s="19"/>
      <c r="H248" s="19"/>
      <c r="I248" s="19"/>
      <c r="J248" s="19"/>
      <c r="CC248" s="19"/>
    </row>
    <row r="249" spans="3:81" s="3" customFormat="1" ht="15">
      <c r="C249" s="19"/>
      <c r="E249" s="19"/>
      <c r="F249" s="19"/>
      <c r="G249" s="19"/>
      <c r="H249" s="19"/>
      <c r="I249" s="19"/>
      <c r="J249" s="19"/>
      <c r="CC249" s="19"/>
    </row>
    <row r="250" spans="3:81" s="3" customFormat="1" ht="15">
      <c r="C250" s="19"/>
      <c r="E250" s="19"/>
      <c r="F250" s="19"/>
      <c r="G250" s="19"/>
      <c r="H250" s="19"/>
      <c r="I250" s="19"/>
      <c r="J250" s="19"/>
      <c r="CC250" s="19"/>
    </row>
    <row r="251" spans="3:81" s="3" customFormat="1" ht="15">
      <c r="C251" s="19"/>
      <c r="E251" s="19"/>
      <c r="F251" s="19"/>
      <c r="G251" s="19"/>
      <c r="H251" s="19"/>
      <c r="I251" s="19"/>
      <c r="J251" s="19"/>
      <c r="CC251" s="19"/>
    </row>
    <row r="252" spans="3:81" s="3" customFormat="1" ht="15">
      <c r="C252" s="19"/>
      <c r="E252" s="19"/>
      <c r="F252" s="19"/>
      <c r="G252" s="19"/>
      <c r="H252" s="19"/>
      <c r="I252" s="19"/>
      <c r="J252" s="19"/>
      <c r="CC252" s="19"/>
    </row>
    <row r="253" spans="3:81" s="3" customFormat="1" ht="15">
      <c r="C253" s="19"/>
      <c r="E253" s="19"/>
      <c r="F253" s="19"/>
      <c r="G253" s="19"/>
      <c r="H253" s="19"/>
      <c r="I253" s="19"/>
      <c r="J253" s="19"/>
      <c r="CC253" s="19"/>
    </row>
    <row r="254" spans="3:81" s="3" customFormat="1" ht="15">
      <c r="C254" s="19"/>
      <c r="E254" s="19"/>
      <c r="F254" s="19"/>
      <c r="G254" s="19"/>
      <c r="H254" s="19"/>
      <c r="I254" s="19"/>
      <c r="J254" s="19"/>
      <c r="CC254" s="19"/>
    </row>
    <row r="255" spans="3:81" s="3" customFormat="1" ht="15">
      <c r="C255" s="19"/>
      <c r="E255" s="19"/>
      <c r="F255" s="19"/>
      <c r="G255" s="19"/>
      <c r="H255" s="19"/>
      <c r="I255" s="19"/>
      <c r="J255" s="19"/>
      <c r="CC255" s="19"/>
    </row>
    <row r="256" spans="3:81" s="3" customFormat="1" ht="15">
      <c r="C256" s="19"/>
      <c r="E256" s="19"/>
      <c r="F256" s="19"/>
      <c r="G256" s="19"/>
      <c r="H256" s="19"/>
      <c r="I256" s="19"/>
      <c r="J256" s="19"/>
      <c r="CC256" s="19"/>
    </row>
    <row r="257" spans="3:81" s="3" customFormat="1" ht="15">
      <c r="C257" s="19"/>
      <c r="E257" s="19"/>
      <c r="F257" s="19"/>
      <c r="G257" s="19"/>
      <c r="H257" s="19"/>
      <c r="I257" s="19"/>
      <c r="J257" s="19"/>
      <c r="CC257" s="19"/>
    </row>
    <row r="258" spans="3:81" s="3" customFormat="1" ht="15">
      <c r="C258" s="19"/>
      <c r="E258" s="19"/>
      <c r="F258" s="19"/>
      <c r="G258" s="19"/>
      <c r="H258" s="19"/>
      <c r="I258" s="19"/>
      <c r="J258" s="19"/>
      <c r="CC258" s="19"/>
    </row>
    <row r="259" spans="3:81" s="3" customFormat="1" ht="15">
      <c r="C259" s="19"/>
      <c r="E259" s="19"/>
      <c r="F259" s="19"/>
      <c r="G259" s="19"/>
      <c r="H259" s="19"/>
      <c r="I259" s="19"/>
      <c r="J259" s="19"/>
      <c r="CC259" s="19"/>
    </row>
    <row r="260" spans="3:81" s="3" customFormat="1" ht="15">
      <c r="C260" s="19"/>
      <c r="E260" s="19"/>
      <c r="F260" s="19"/>
      <c r="G260" s="19"/>
      <c r="H260" s="19"/>
      <c r="I260" s="19"/>
      <c r="J260" s="19"/>
      <c r="CC260" s="19"/>
    </row>
    <row r="261" spans="3:81" s="3" customFormat="1" ht="15">
      <c r="C261" s="19"/>
      <c r="E261" s="19"/>
      <c r="F261" s="19"/>
      <c r="G261" s="19"/>
      <c r="H261" s="19"/>
      <c r="I261" s="19"/>
      <c r="J261" s="19"/>
      <c r="CC261" s="19"/>
    </row>
    <row r="262" spans="3:81" s="3" customFormat="1" ht="15">
      <c r="C262" s="19"/>
      <c r="E262" s="19"/>
      <c r="F262" s="19"/>
      <c r="G262" s="19"/>
      <c r="H262" s="19"/>
      <c r="I262" s="19"/>
      <c r="J262" s="19"/>
      <c r="CC262" s="19"/>
    </row>
    <row r="263" spans="3:81" s="3" customFormat="1" ht="15">
      <c r="C263" s="19"/>
      <c r="E263" s="19"/>
      <c r="F263" s="19"/>
      <c r="G263" s="19"/>
      <c r="H263" s="19"/>
      <c r="I263" s="19"/>
      <c r="J263" s="19"/>
      <c r="CC263" s="19"/>
    </row>
    <row r="264" spans="3:81" s="3" customFormat="1" ht="15">
      <c r="C264" s="19"/>
      <c r="E264" s="19"/>
      <c r="F264" s="19"/>
      <c r="G264" s="19"/>
      <c r="H264" s="19"/>
      <c r="I264" s="19"/>
      <c r="J264" s="19"/>
      <c r="CC264" s="19"/>
    </row>
    <row r="265" spans="3:81" s="3" customFormat="1" ht="15">
      <c r="C265" s="19"/>
      <c r="E265" s="19"/>
      <c r="F265" s="19"/>
      <c r="G265" s="19"/>
      <c r="H265" s="19"/>
      <c r="I265" s="19"/>
      <c r="J265" s="19"/>
      <c r="CC265" s="19"/>
    </row>
    <row r="266" spans="3:81" s="3" customFormat="1" ht="15">
      <c r="C266" s="19"/>
      <c r="E266" s="19"/>
      <c r="F266" s="19"/>
      <c r="G266" s="19"/>
      <c r="H266" s="19"/>
      <c r="I266" s="19"/>
      <c r="J266" s="19"/>
      <c r="CC266" s="19"/>
    </row>
    <row r="267" spans="3:81" s="3" customFormat="1" ht="15">
      <c r="C267" s="19"/>
      <c r="E267" s="19"/>
      <c r="F267" s="19"/>
      <c r="G267" s="19"/>
      <c r="H267" s="19"/>
      <c r="I267" s="19"/>
      <c r="J267" s="19"/>
      <c r="CC267" s="19"/>
    </row>
    <row r="268" spans="3:81" s="3" customFormat="1" ht="15">
      <c r="C268" s="19"/>
      <c r="E268" s="19"/>
      <c r="F268" s="19"/>
      <c r="G268" s="19"/>
      <c r="H268" s="19"/>
      <c r="I268" s="19"/>
      <c r="J268" s="19"/>
      <c r="CC268" s="19"/>
    </row>
    <row r="269" spans="3:81" s="3" customFormat="1" ht="15">
      <c r="C269" s="19"/>
      <c r="E269" s="19"/>
      <c r="F269" s="19"/>
      <c r="G269" s="19"/>
      <c r="H269" s="19"/>
      <c r="I269" s="19"/>
      <c r="J269" s="19"/>
      <c r="CC269" s="19"/>
    </row>
    <row r="270" spans="3:81" s="3" customFormat="1" ht="15">
      <c r="C270" s="19"/>
      <c r="E270" s="19"/>
      <c r="F270" s="19"/>
      <c r="G270" s="19"/>
      <c r="H270" s="19"/>
      <c r="I270" s="19"/>
      <c r="J270" s="19"/>
      <c r="CC270" s="19"/>
    </row>
    <row r="271" spans="3:81" s="3" customFormat="1" ht="15">
      <c r="C271" s="19"/>
      <c r="E271" s="19"/>
      <c r="F271" s="19"/>
      <c r="G271" s="19"/>
      <c r="H271" s="19"/>
      <c r="I271" s="19"/>
      <c r="J271" s="19"/>
      <c r="CC271" s="19"/>
    </row>
    <row r="272" spans="3:81" s="3" customFormat="1" ht="15">
      <c r="C272" s="19"/>
      <c r="E272" s="19"/>
      <c r="F272" s="19"/>
      <c r="G272" s="19"/>
      <c r="H272" s="19"/>
      <c r="I272" s="19"/>
      <c r="J272" s="19"/>
      <c r="CC272" s="19"/>
    </row>
    <row r="273" spans="3:81" s="3" customFormat="1" ht="15">
      <c r="C273" s="19"/>
      <c r="E273" s="19"/>
      <c r="F273" s="19"/>
      <c r="G273" s="19"/>
      <c r="H273" s="19"/>
      <c r="I273" s="19"/>
      <c r="J273" s="19"/>
      <c r="CC273" s="19"/>
    </row>
    <row r="274" spans="3:81" s="3" customFormat="1" ht="15">
      <c r="C274" s="19"/>
      <c r="E274" s="19"/>
      <c r="F274" s="19"/>
      <c r="G274" s="19"/>
      <c r="H274" s="19"/>
      <c r="I274" s="19"/>
      <c r="J274" s="19"/>
      <c r="CC274" s="19"/>
    </row>
    <row r="275" spans="3:81" s="3" customFormat="1" ht="15">
      <c r="C275" s="19"/>
      <c r="E275" s="19"/>
      <c r="F275" s="19"/>
      <c r="G275" s="19"/>
      <c r="H275" s="19"/>
      <c r="I275" s="19"/>
      <c r="J275" s="19"/>
      <c r="CC275" s="19"/>
    </row>
    <row r="276" spans="3:81" s="3" customFormat="1" ht="15">
      <c r="C276" s="19"/>
      <c r="E276" s="19"/>
      <c r="F276" s="19"/>
      <c r="G276" s="19"/>
      <c r="H276" s="19"/>
      <c r="I276" s="19"/>
      <c r="J276" s="19"/>
      <c r="CC276" s="19"/>
    </row>
    <row r="277" spans="3:81" s="3" customFormat="1" ht="15">
      <c r="C277" s="19"/>
      <c r="E277" s="19"/>
      <c r="F277" s="19"/>
      <c r="G277" s="19"/>
      <c r="H277" s="19"/>
      <c r="I277" s="19"/>
      <c r="J277" s="19"/>
      <c r="CC277" s="19"/>
    </row>
    <row r="278" spans="3:81" s="3" customFormat="1" ht="15">
      <c r="C278" s="19"/>
      <c r="E278" s="19"/>
      <c r="F278" s="19"/>
      <c r="G278" s="19"/>
      <c r="H278" s="19"/>
      <c r="I278" s="19"/>
      <c r="J278" s="19"/>
      <c r="CC278" s="19"/>
    </row>
    <row r="279" spans="3:81" s="3" customFormat="1" ht="15">
      <c r="C279" s="19"/>
      <c r="E279" s="19"/>
      <c r="F279" s="19"/>
      <c r="G279" s="19"/>
      <c r="H279" s="19"/>
      <c r="I279" s="19"/>
      <c r="J279" s="19"/>
      <c r="CC279" s="19"/>
    </row>
    <row r="280" spans="3:81" s="3" customFormat="1" ht="15">
      <c r="C280" s="19"/>
      <c r="E280" s="19"/>
      <c r="F280" s="19"/>
      <c r="G280" s="19"/>
      <c r="H280" s="19"/>
      <c r="I280" s="19"/>
      <c r="J280" s="19"/>
      <c r="CC280" s="19"/>
    </row>
    <row r="281" spans="3:81" s="3" customFormat="1" ht="15">
      <c r="C281" s="19"/>
      <c r="E281" s="19"/>
      <c r="F281" s="19"/>
      <c r="G281" s="19"/>
      <c r="H281" s="19"/>
      <c r="I281" s="19"/>
      <c r="J281" s="19"/>
      <c r="CC281" s="19"/>
    </row>
    <row r="282" spans="3:81" s="3" customFormat="1" ht="15">
      <c r="C282" s="19"/>
      <c r="E282" s="19"/>
      <c r="F282" s="19"/>
      <c r="G282" s="19"/>
      <c r="H282" s="19"/>
      <c r="I282" s="19"/>
      <c r="J282" s="19"/>
      <c r="CC282" s="19"/>
    </row>
    <row r="283" spans="3:81" s="3" customFormat="1" ht="15">
      <c r="C283" s="19"/>
      <c r="E283" s="19"/>
      <c r="F283" s="19"/>
      <c r="G283" s="19"/>
      <c r="H283" s="19"/>
      <c r="I283" s="19"/>
      <c r="J283" s="19"/>
      <c r="CC283" s="19"/>
    </row>
    <row r="284" spans="3:81" s="3" customFormat="1" ht="15">
      <c r="C284" s="19"/>
      <c r="E284" s="19"/>
      <c r="F284" s="19"/>
      <c r="G284" s="19"/>
      <c r="H284" s="19"/>
      <c r="I284" s="19"/>
      <c r="J284" s="19"/>
      <c r="CC284" s="19"/>
    </row>
    <row r="285" spans="3:81" s="3" customFormat="1" ht="15">
      <c r="C285" s="19"/>
      <c r="E285" s="19"/>
      <c r="F285" s="19"/>
      <c r="G285" s="19"/>
      <c r="H285" s="19"/>
      <c r="I285" s="19"/>
      <c r="J285" s="19"/>
      <c r="CC285" s="19"/>
    </row>
    <row r="286" spans="3:81" s="3" customFormat="1" ht="15">
      <c r="C286" s="19"/>
      <c r="E286" s="19"/>
      <c r="F286" s="19"/>
      <c r="G286" s="19"/>
      <c r="H286" s="19"/>
      <c r="I286" s="19"/>
      <c r="J286" s="19"/>
      <c r="CC286" s="19"/>
    </row>
    <row r="287" spans="3:81" s="3" customFormat="1" ht="15">
      <c r="C287" s="19"/>
      <c r="E287" s="19"/>
      <c r="F287" s="19"/>
      <c r="G287" s="19"/>
      <c r="H287" s="19"/>
      <c r="I287" s="19"/>
      <c r="J287" s="19"/>
      <c r="CC287" s="19"/>
    </row>
    <row r="288" spans="3:81" s="3" customFormat="1" ht="15">
      <c r="C288" s="19"/>
      <c r="E288" s="19"/>
      <c r="F288" s="19"/>
      <c r="G288" s="19"/>
      <c r="H288" s="19"/>
      <c r="I288" s="19"/>
      <c r="J288" s="19"/>
      <c r="CC288" s="19"/>
    </row>
    <row r="289" spans="3:81" s="3" customFormat="1" ht="15">
      <c r="C289" s="19"/>
      <c r="E289" s="19"/>
      <c r="F289" s="19"/>
      <c r="G289" s="19"/>
      <c r="H289" s="19"/>
      <c r="I289" s="19"/>
      <c r="J289" s="19"/>
      <c r="CC289" s="19"/>
    </row>
    <row r="290" spans="3:81" s="3" customFormat="1" ht="15">
      <c r="C290" s="19"/>
      <c r="E290" s="19"/>
      <c r="F290" s="19"/>
      <c r="G290" s="19"/>
      <c r="H290" s="19"/>
      <c r="I290" s="19"/>
      <c r="J290" s="19"/>
      <c r="CC290" s="19"/>
    </row>
    <row r="291" spans="3:81" s="3" customFormat="1" ht="15">
      <c r="C291" s="19"/>
      <c r="E291" s="19"/>
      <c r="F291" s="19"/>
      <c r="G291" s="19"/>
      <c r="H291" s="19"/>
      <c r="I291" s="19"/>
      <c r="J291" s="19"/>
      <c r="CC291" s="19"/>
    </row>
    <row r="292" spans="3:81" s="3" customFormat="1" ht="15">
      <c r="C292" s="19"/>
      <c r="E292" s="19"/>
      <c r="F292" s="19"/>
      <c r="G292" s="19"/>
      <c r="H292" s="19"/>
      <c r="I292" s="19"/>
      <c r="J292" s="19"/>
      <c r="CC292" s="19"/>
    </row>
    <row r="293" spans="3:81" s="3" customFormat="1" ht="15">
      <c r="C293" s="19"/>
      <c r="E293" s="19"/>
      <c r="F293" s="19"/>
      <c r="G293" s="19"/>
      <c r="H293" s="19"/>
      <c r="I293" s="19"/>
      <c r="J293" s="19"/>
      <c r="CC293" s="19"/>
    </row>
    <row r="294" spans="3:81" s="3" customFormat="1" ht="15">
      <c r="C294" s="19"/>
      <c r="E294" s="19"/>
      <c r="F294" s="19"/>
      <c r="G294" s="19"/>
      <c r="H294" s="19"/>
      <c r="I294" s="19"/>
      <c r="J294" s="19"/>
      <c r="CC294" s="19"/>
    </row>
    <row r="295" spans="3:81" s="3" customFormat="1" ht="15">
      <c r="C295" s="19"/>
      <c r="E295" s="19"/>
      <c r="F295" s="19"/>
      <c r="G295" s="19"/>
      <c r="H295" s="19"/>
      <c r="I295" s="19"/>
      <c r="J295" s="19"/>
      <c r="CC295" s="19"/>
    </row>
    <row r="296" spans="3:81" s="3" customFormat="1" ht="15">
      <c r="C296" s="19"/>
      <c r="E296" s="19"/>
      <c r="F296" s="19"/>
      <c r="G296" s="19"/>
      <c r="H296" s="19"/>
      <c r="I296" s="19"/>
      <c r="J296" s="19"/>
      <c r="CC296" s="19"/>
    </row>
    <row r="297" spans="3:81" s="3" customFormat="1" ht="15">
      <c r="C297" s="19"/>
      <c r="E297" s="19"/>
      <c r="F297" s="19"/>
      <c r="G297" s="19"/>
      <c r="H297" s="19"/>
      <c r="I297" s="19"/>
      <c r="J297" s="19"/>
      <c r="CC297" s="19"/>
    </row>
    <row r="298" spans="3:81" s="3" customFormat="1" ht="15">
      <c r="C298" s="19"/>
      <c r="E298" s="19"/>
      <c r="F298" s="19"/>
      <c r="G298" s="19"/>
      <c r="H298" s="19"/>
      <c r="I298" s="19"/>
      <c r="J298" s="19"/>
      <c r="CC298" s="19"/>
    </row>
    <row r="299" spans="3:81" s="3" customFormat="1" ht="15">
      <c r="C299" s="19"/>
      <c r="E299" s="19"/>
      <c r="F299" s="19"/>
      <c r="G299" s="19"/>
      <c r="H299" s="19"/>
      <c r="I299" s="19"/>
      <c r="J299" s="19"/>
      <c r="CC299" s="19"/>
    </row>
    <row r="300" spans="3:81" s="3" customFormat="1" ht="15">
      <c r="C300" s="19"/>
      <c r="E300" s="19"/>
      <c r="F300" s="19"/>
      <c r="G300" s="19"/>
      <c r="H300" s="19"/>
      <c r="I300" s="19"/>
      <c r="J300" s="19"/>
      <c r="CC300" s="19"/>
    </row>
    <row r="301" spans="3:81" s="3" customFormat="1" ht="15">
      <c r="C301" s="19"/>
      <c r="E301" s="19"/>
      <c r="F301" s="19"/>
      <c r="G301" s="19"/>
      <c r="H301" s="19"/>
      <c r="I301" s="19"/>
      <c r="J301" s="19"/>
      <c r="CC301" s="19"/>
    </row>
    <row r="302" spans="3:81" s="3" customFormat="1" ht="15">
      <c r="C302" s="19"/>
      <c r="E302" s="19"/>
      <c r="F302" s="19"/>
      <c r="G302" s="19"/>
      <c r="H302" s="19"/>
      <c r="I302" s="19"/>
      <c r="J302" s="19"/>
      <c r="CC302" s="19"/>
    </row>
    <row r="303" spans="3:81" s="3" customFormat="1" ht="15">
      <c r="C303" s="19"/>
      <c r="E303" s="19"/>
      <c r="F303" s="19"/>
      <c r="G303" s="19"/>
      <c r="H303" s="19"/>
      <c r="I303" s="19"/>
      <c r="J303" s="19"/>
      <c r="CC303" s="19"/>
    </row>
    <row r="304" spans="3:81" s="3" customFormat="1" ht="15">
      <c r="C304" s="19"/>
      <c r="E304" s="19"/>
      <c r="F304" s="19"/>
      <c r="G304" s="19"/>
      <c r="H304" s="19"/>
      <c r="I304" s="19"/>
      <c r="J304" s="19"/>
      <c r="CC304" s="19"/>
    </row>
    <row r="305" spans="3:81" s="3" customFormat="1" ht="15">
      <c r="C305" s="19"/>
      <c r="E305" s="19"/>
      <c r="F305" s="19"/>
      <c r="G305" s="19"/>
      <c r="H305" s="19"/>
      <c r="I305" s="19"/>
      <c r="J305" s="19"/>
      <c r="CC305" s="19"/>
    </row>
    <row r="306" spans="3:81" s="3" customFormat="1" ht="15">
      <c r="C306" s="19"/>
      <c r="E306" s="19"/>
      <c r="F306" s="19"/>
      <c r="G306" s="19"/>
      <c r="H306" s="19"/>
      <c r="I306" s="19"/>
      <c r="J306" s="19"/>
      <c r="CC306" s="19"/>
    </row>
    <row r="307" spans="3:81" s="3" customFormat="1" ht="15">
      <c r="C307" s="19"/>
      <c r="E307" s="19"/>
      <c r="F307" s="19"/>
      <c r="G307" s="19"/>
      <c r="H307" s="19"/>
      <c r="I307" s="19"/>
      <c r="J307" s="19"/>
      <c r="CC307" s="19"/>
    </row>
    <row r="308" spans="3:81" s="3" customFormat="1" ht="15">
      <c r="C308" s="19"/>
      <c r="E308" s="19"/>
      <c r="F308" s="19"/>
      <c r="G308" s="19"/>
      <c r="H308" s="19"/>
      <c r="I308" s="19"/>
      <c r="J308" s="19"/>
      <c r="CC308" s="19"/>
    </row>
    <row r="309" spans="3:81" s="3" customFormat="1" ht="15">
      <c r="C309" s="19"/>
      <c r="E309" s="19"/>
      <c r="F309" s="19"/>
      <c r="G309" s="19"/>
      <c r="H309" s="19"/>
      <c r="I309" s="19"/>
      <c r="J309" s="19"/>
      <c r="CC309" s="19"/>
    </row>
    <row r="310" spans="3:81" s="3" customFormat="1" ht="15">
      <c r="C310" s="19"/>
      <c r="E310" s="19"/>
      <c r="F310" s="19"/>
      <c r="G310" s="19"/>
      <c r="H310" s="19"/>
      <c r="I310" s="19"/>
      <c r="J310" s="19"/>
      <c r="CC310" s="19"/>
    </row>
    <row r="311" spans="3:81" s="3" customFormat="1" ht="15">
      <c r="C311" s="19"/>
      <c r="E311" s="19"/>
      <c r="F311" s="19"/>
      <c r="G311" s="19"/>
      <c r="H311" s="19"/>
      <c r="I311" s="19"/>
      <c r="J311" s="19"/>
      <c r="CC311" s="19"/>
    </row>
    <row r="312" spans="3:81" s="3" customFormat="1" ht="15">
      <c r="C312" s="19"/>
      <c r="E312" s="19"/>
      <c r="F312" s="19"/>
      <c r="G312" s="19"/>
      <c r="H312" s="19"/>
      <c r="I312" s="19"/>
      <c r="J312" s="19"/>
      <c r="CC312" s="19"/>
    </row>
    <row r="313" spans="3:81" s="3" customFormat="1" ht="15">
      <c r="C313" s="19"/>
      <c r="E313" s="19"/>
      <c r="F313" s="19"/>
      <c r="G313" s="19"/>
      <c r="H313" s="19"/>
      <c r="I313" s="19"/>
      <c r="J313" s="19"/>
      <c r="CC313" s="19"/>
    </row>
    <row r="314" spans="3:81" s="3" customFormat="1" ht="15">
      <c r="C314" s="19"/>
      <c r="E314" s="19"/>
      <c r="F314" s="19"/>
      <c r="G314" s="19"/>
      <c r="H314" s="19"/>
      <c r="I314" s="19"/>
      <c r="J314" s="19"/>
      <c r="CC314" s="19"/>
    </row>
    <row r="315" spans="3:81" s="3" customFormat="1" ht="15">
      <c r="C315" s="19"/>
      <c r="E315" s="19"/>
      <c r="F315" s="19"/>
      <c r="G315" s="19"/>
      <c r="H315" s="19"/>
      <c r="I315" s="19"/>
      <c r="J315" s="19"/>
      <c r="CC315" s="19"/>
    </row>
    <row r="316" spans="3:81" s="3" customFormat="1" ht="15">
      <c r="C316" s="19"/>
      <c r="E316" s="19"/>
      <c r="F316" s="19"/>
      <c r="G316" s="19"/>
      <c r="H316" s="19"/>
      <c r="I316" s="19"/>
      <c r="J316" s="19"/>
      <c r="CC316" s="19"/>
    </row>
    <row r="317" spans="3:81" s="3" customFormat="1" ht="15">
      <c r="C317" s="19"/>
      <c r="E317" s="19"/>
      <c r="F317" s="19"/>
      <c r="G317" s="19"/>
      <c r="H317" s="19"/>
      <c r="I317" s="19"/>
      <c r="J317" s="19"/>
      <c r="CC317" s="19"/>
    </row>
    <row r="318" spans="3:81" s="3" customFormat="1" ht="15">
      <c r="C318" s="19"/>
      <c r="E318" s="19"/>
      <c r="F318" s="19"/>
      <c r="G318" s="19"/>
      <c r="H318" s="19"/>
      <c r="I318" s="19"/>
      <c r="J318" s="19"/>
      <c r="CC318" s="19"/>
    </row>
    <row r="319" spans="3:81" s="3" customFormat="1" ht="15">
      <c r="C319" s="19"/>
      <c r="E319" s="19"/>
      <c r="F319" s="19"/>
      <c r="G319" s="19"/>
      <c r="H319" s="19"/>
      <c r="I319" s="19"/>
      <c r="J319" s="19"/>
      <c r="CC319" s="19"/>
    </row>
    <row r="320" spans="3:81" s="3" customFormat="1" ht="15">
      <c r="C320" s="19"/>
      <c r="E320" s="19"/>
      <c r="F320" s="19"/>
      <c r="G320" s="19"/>
      <c r="H320" s="19"/>
      <c r="I320" s="19"/>
      <c r="J320" s="19"/>
      <c r="CC320" s="19"/>
    </row>
    <row r="321" spans="3:81" s="3" customFormat="1" ht="15">
      <c r="C321" s="19"/>
      <c r="E321" s="19"/>
      <c r="F321" s="19"/>
      <c r="G321" s="19"/>
      <c r="H321" s="19"/>
      <c r="I321" s="19"/>
      <c r="J321" s="19"/>
      <c r="CC321" s="19"/>
    </row>
    <row r="322" spans="3:81" s="3" customFormat="1" ht="15">
      <c r="C322" s="19"/>
      <c r="E322" s="19"/>
      <c r="F322" s="19"/>
      <c r="G322" s="19"/>
      <c r="H322" s="19"/>
      <c r="I322" s="19"/>
      <c r="J322" s="19"/>
      <c r="CC322" s="19"/>
    </row>
    <row r="323" spans="3:81" s="3" customFormat="1" ht="15">
      <c r="C323" s="19"/>
      <c r="E323" s="19"/>
      <c r="F323" s="19"/>
      <c r="G323" s="19"/>
      <c r="H323" s="19"/>
      <c r="I323" s="19"/>
      <c r="J323" s="19"/>
      <c r="CC323" s="19"/>
    </row>
    <row r="324" spans="3:81" s="3" customFormat="1" ht="15">
      <c r="C324" s="19"/>
      <c r="E324" s="19"/>
      <c r="F324" s="19"/>
      <c r="G324" s="19"/>
      <c r="H324" s="19"/>
      <c r="I324" s="19"/>
      <c r="J324" s="19"/>
      <c r="CC324" s="19"/>
    </row>
    <row r="325" spans="3:81" s="3" customFormat="1" ht="15">
      <c r="C325" s="19"/>
      <c r="E325" s="19"/>
      <c r="F325" s="19"/>
      <c r="G325" s="19"/>
      <c r="H325" s="19"/>
      <c r="I325" s="19"/>
      <c r="J325" s="19"/>
      <c r="CC325" s="19"/>
    </row>
    <row r="326" spans="3:81" s="3" customFormat="1" ht="15">
      <c r="C326" s="19"/>
      <c r="E326" s="19"/>
      <c r="F326" s="19"/>
      <c r="G326" s="19"/>
      <c r="H326" s="19"/>
      <c r="I326" s="19"/>
      <c r="J326" s="19"/>
      <c r="CC326" s="19"/>
    </row>
    <row r="327" spans="3:81" s="3" customFormat="1" ht="15">
      <c r="C327" s="19"/>
      <c r="E327" s="19"/>
      <c r="F327" s="19"/>
      <c r="G327" s="19"/>
      <c r="H327" s="19"/>
      <c r="I327" s="19"/>
      <c r="J327" s="19"/>
      <c r="CC327" s="19"/>
    </row>
    <row r="328" spans="3:81" s="3" customFormat="1" ht="15">
      <c r="C328" s="19"/>
      <c r="E328" s="19"/>
      <c r="F328" s="19"/>
      <c r="G328" s="19"/>
      <c r="H328" s="19"/>
      <c r="I328" s="19"/>
      <c r="J328" s="19"/>
      <c r="CC328" s="19"/>
    </row>
    <row r="329" spans="3:81" s="3" customFormat="1" ht="15">
      <c r="C329" s="19"/>
      <c r="E329" s="19"/>
      <c r="F329" s="19"/>
      <c r="G329" s="19"/>
      <c r="H329" s="19"/>
      <c r="I329" s="19"/>
      <c r="J329" s="19"/>
      <c r="CC329" s="19"/>
    </row>
    <row r="330" spans="3:81" s="3" customFormat="1" ht="15">
      <c r="C330" s="19"/>
      <c r="E330" s="19"/>
      <c r="F330" s="19"/>
      <c r="G330" s="19"/>
      <c r="H330" s="19"/>
      <c r="I330" s="19"/>
      <c r="J330" s="19"/>
      <c r="CC330" s="19"/>
    </row>
    <row r="331" spans="3:81" s="3" customFormat="1" ht="15">
      <c r="C331" s="19"/>
      <c r="E331" s="19"/>
      <c r="F331" s="19"/>
      <c r="G331" s="19"/>
      <c r="H331" s="19"/>
      <c r="I331" s="19"/>
      <c r="J331" s="19"/>
      <c r="CC331" s="19"/>
    </row>
    <row r="332" spans="3:81" s="3" customFormat="1" ht="15">
      <c r="C332" s="19"/>
      <c r="E332" s="19"/>
      <c r="F332" s="19"/>
      <c r="G332" s="19"/>
      <c r="H332" s="19"/>
      <c r="I332" s="19"/>
      <c r="J332" s="19"/>
      <c r="CC332" s="19"/>
    </row>
    <row r="333" spans="3:81" s="3" customFormat="1" ht="15">
      <c r="C333" s="19"/>
      <c r="E333" s="19"/>
      <c r="F333" s="19"/>
      <c r="G333" s="19"/>
      <c r="H333" s="19"/>
      <c r="I333" s="19"/>
      <c r="J333" s="19"/>
      <c r="CC333" s="19"/>
    </row>
    <row r="334" spans="3:81" s="3" customFormat="1" ht="15">
      <c r="C334" s="19"/>
      <c r="E334" s="19"/>
      <c r="F334" s="19"/>
      <c r="G334" s="19"/>
      <c r="H334" s="19"/>
      <c r="I334" s="19"/>
      <c r="J334" s="19"/>
      <c r="CC334" s="19"/>
    </row>
    <row r="335" spans="3:81" s="3" customFormat="1" ht="15">
      <c r="C335" s="19"/>
      <c r="E335" s="19"/>
      <c r="F335" s="19"/>
      <c r="G335" s="19"/>
      <c r="H335" s="19"/>
      <c r="I335" s="19"/>
      <c r="J335" s="19"/>
      <c r="CC335" s="19"/>
    </row>
    <row r="336" spans="3:81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  <row r="1839" spans="3:10">
      <c r="C1839" s="6"/>
      <c r="E1839" s="6"/>
      <c r="F1839" s="6"/>
      <c r="G1839" s="6"/>
      <c r="H1839" s="6"/>
      <c r="I1839" s="6"/>
      <c r="J1839" s="6"/>
    </row>
    <row r="1840" spans="3:10">
      <c r="C1840" s="6"/>
      <c r="E1840" s="6"/>
      <c r="F1840" s="6"/>
      <c r="G1840" s="6"/>
      <c r="H1840" s="6"/>
      <c r="I1840" s="6"/>
      <c r="J1840" s="6"/>
    </row>
    <row r="1841" spans="3:10">
      <c r="C1841" s="6"/>
      <c r="E1841" s="6"/>
      <c r="F1841" s="6"/>
      <c r="G1841" s="6"/>
      <c r="H1841" s="6"/>
      <c r="I1841" s="6"/>
      <c r="J1841" s="6"/>
    </row>
    <row r="1842" spans="3:10">
      <c r="C1842" s="6"/>
      <c r="E1842" s="6"/>
      <c r="F1842" s="6"/>
      <c r="G1842" s="6"/>
      <c r="H1842" s="6"/>
      <c r="I1842" s="6"/>
      <c r="J1842" s="6"/>
    </row>
    <row r="1843" spans="3:10">
      <c r="C1843" s="6"/>
      <c r="E1843" s="6"/>
      <c r="F1843" s="6"/>
      <c r="G1843" s="6"/>
      <c r="H1843" s="6"/>
      <c r="I1843" s="6"/>
      <c r="J1843" s="6"/>
    </row>
    <row r="1844" spans="3:10">
      <c r="C1844" s="6"/>
      <c r="E1844" s="6"/>
      <c r="F1844" s="6"/>
      <c r="G1844" s="6"/>
      <c r="H1844" s="6"/>
      <c r="I1844" s="6"/>
      <c r="J1844" s="6"/>
    </row>
    <row r="1845" spans="3:10">
      <c r="C1845" s="6"/>
      <c r="E1845" s="6"/>
      <c r="F1845" s="6"/>
      <c r="G1845" s="6"/>
      <c r="H1845" s="6"/>
      <c r="I1845" s="6"/>
      <c r="J1845" s="6"/>
    </row>
    <row r="1846" spans="3:10">
      <c r="C1846" s="6"/>
      <c r="E1846" s="6"/>
      <c r="F1846" s="6"/>
      <c r="G1846" s="6"/>
      <c r="H1846" s="6"/>
      <c r="I1846" s="6"/>
      <c r="J1846" s="6"/>
    </row>
    <row r="1847" spans="3:10">
      <c r="C1847" s="6"/>
      <c r="E1847" s="6"/>
      <c r="F1847" s="6"/>
      <c r="G1847" s="6"/>
      <c r="H1847" s="6"/>
      <c r="I1847" s="6"/>
      <c r="J1847" s="6"/>
    </row>
    <row r="1848" spans="3:10">
      <c r="C1848" s="6"/>
      <c r="E1848" s="6"/>
      <c r="F1848" s="6"/>
      <c r="G1848" s="6"/>
      <c r="H1848" s="6"/>
      <c r="I1848" s="6"/>
      <c r="J1848" s="6"/>
    </row>
  </sheetData>
  <mergeCells count="48">
    <mergeCell ref="E11:F11"/>
    <mergeCell ref="G11:H11"/>
    <mergeCell ref="A2:J2"/>
    <mergeCell ref="A3:E3"/>
    <mergeCell ref="A5:G5"/>
    <mergeCell ref="A8:A9"/>
    <mergeCell ref="B8:B9"/>
    <mergeCell ref="C8:C9"/>
    <mergeCell ref="D8:D9"/>
    <mergeCell ref="E8:F9"/>
    <mergeCell ref="G8:H9"/>
    <mergeCell ref="I8:I9"/>
    <mergeCell ref="J8:J9"/>
    <mergeCell ref="X8:AA8"/>
    <mergeCell ref="AB8:AJ8"/>
    <mergeCell ref="CC8:CC9"/>
    <mergeCell ref="C10:AJ10"/>
    <mergeCell ref="E18:F18"/>
    <mergeCell ref="G18:H18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C17:AJ17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7:F27"/>
    <mergeCell ref="G27:H27"/>
    <mergeCell ref="E24:F24"/>
    <mergeCell ref="G24:H24"/>
    <mergeCell ref="E25:F25"/>
    <mergeCell ref="G25:H25"/>
    <mergeCell ref="E26:F26"/>
    <mergeCell ref="G26:H26"/>
  </mergeCells>
  <pageMargins left="0.7" right="0.7" top="0.75" bottom="0.75" header="0.3" footer="0.3"/>
  <ignoredErrors>
    <ignoredError sqref="A13:A1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C1848"/>
  <sheetViews>
    <sheetView workbookViewId="0">
      <selection activeCell="C8" sqref="C8:C9"/>
    </sheetView>
  </sheetViews>
  <sheetFormatPr defaultRowHeight="15.75"/>
  <cols>
    <col min="1" max="1" width="7" style="1" customWidth="1"/>
    <col min="2" max="2" width="63.5703125" style="1" customWidth="1"/>
    <col min="3" max="3" width="7.28515625" style="1" customWidth="1"/>
    <col min="4" max="4" width="0" style="1" hidden="1" customWidth="1"/>
    <col min="5" max="5" width="5.85546875" style="1" customWidth="1"/>
    <col min="6" max="6" width="5.7109375" style="1" customWidth="1"/>
    <col min="7" max="7" width="6.28515625" style="1" customWidth="1"/>
    <col min="8" max="8" width="5.85546875" style="1" customWidth="1"/>
    <col min="9" max="9" width="10.7109375" style="1" customWidth="1"/>
    <col min="10" max="10" width="11.285156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4" width="5.7109375" style="1" hidden="1" customWidth="1"/>
    <col min="35" max="35" width="1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ht="20.25" customHeight="1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CC2" s="1"/>
    </row>
    <row r="3" spans="1:81" s="4" customFormat="1" ht="18.75">
      <c r="A3" s="79" t="s">
        <v>111</v>
      </c>
      <c r="B3" s="79"/>
      <c r="C3" s="5"/>
      <c r="E3" s="47"/>
      <c r="F3" s="5"/>
      <c r="G3" s="5"/>
      <c r="H3" s="5"/>
      <c r="I3" s="5"/>
      <c r="J3" s="5"/>
    </row>
    <row r="4" spans="1:81" ht="18.75" hidden="1">
      <c r="A4" s="28"/>
      <c r="B4" s="28"/>
      <c r="CC4" s="1"/>
    </row>
    <row r="5" spans="1:81" ht="18.75">
      <c r="A5" s="80" t="s">
        <v>102</v>
      </c>
      <c r="B5" s="80"/>
      <c r="C5" s="48"/>
      <c r="E5" s="2"/>
      <c r="F5" s="2"/>
      <c r="G5" s="2"/>
      <c r="H5" s="2"/>
      <c r="I5" s="2"/>
      <c r="J5" s="2"/>
      <c r="CC5" s="1"/>
    </row>
    <row r="6" spans="1:81" ht="7.5" customHeight="1">
      <c r="CC6" s="1"/>
    </row>
    <row r="7" spans="1:81" hidden="1">
      <c r="CC7" s="1"/>
    </row>
    <row r="8" spans="1:81" s="3" customFormat="1" ht="14.25" customHeight="1">
      <c r="A8" s="73" t="s">
        <v>70</v>
      </c>
      <c r="B8" s="69" t="s">
        <v>0</v>
      </c>
      <c r="C8" s="69" t="s">
        <v>165</v>
      </c>
      <c r="D8" s="76" t="s">
        <v>90</v>
      </c>
      <c r="E8" s="71" t="s">
        <v>1</v>
      </c>
      <c r="F8" s="73"/>
      <c r="G8" s="71" t="s">
        <v>5</v>
      </c>
      <c r="H8" s="73"/>
      <c r="I8" s="69" t="s">
        <v>4</v>
      </c>
      <c r="J8" s="71" t="s">
        <v>2</v>
      </c>
      <c r="K8" s="3" t="s">
        <v>6</v>
      </c>
      <c r="L8" s="3" t="s">
        <v>7</v>
      </c>
      <c r="M8" s="3" t="s">
        <v>68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86" t="s">
        <v>69</v>
      </c>
      <c r="Y8" s="86"/>
      <c r="Z8" s="86"/>
      <c r="AA8" s="86"/>
      <c r="AB8" s="68" t="s">
        <v>71</v>
      </c>
      <c r="AC8" s="68"/>
      <c r="AD8" s="68"/>
      <c r="AE8" s="68"/>
      <c r="AF8" s="68"/>
      <c r="AG8" s="68"/>
      <c r="AH8" s="68"/>
      <c r="AI8" s="68"/>
      <c r="AJ8" s="68"/>
      <c r="AK8" s="3" t="s">
        <v>25</v>
      </c>
      <c r="AL8" s="3" t="s">
        <v>26</v>
      </c>
      <c r="AM8" s="3" t="s">
        <v>27</v>
      </c>
      <c r="AN8" s="3" t="s">
        <v>28</v>
      </c>
      <c r="AO8" s="3" t="s">
        <v>29</v>
      </c>
      <c r="AP8" s="3" t="s">
        <v>30</v>
      </c>
      <c r="AQ8" s="3" t="s">
        <v>31</v>
      </c>
      <c r="AR8" s="3" t="s">
        <v>32</v>
      </c>
      <c r="AS8" s="3" t="s">
        <v>33</v>
      </c>
      <c r="AT8" s="3" t="s">
        <v>34</v>
      </c>
      <c r="AU8" s="3" t="s">
        <v>35</v>
      </c>
      <c r="AV8" s="3" t="s">
        <v>36</v>
      </c>
      <c r="AW8" s="3" t="s">
        <v>37</v>
      </c>
      <c r="AX8" s="3" t="s">
        <v>38</v>
      </c>
      <c r="AY8" s="3" t="s">
        <v>39</v>
      </c>
      <c r="AZ8" s="3" t="s">
        <v>40</v>
      </c>
      <c r="BA8" s="3" t="s">
        <v>41</v>
      </c>
      <c r="BB8" s="3" t="s">
        <v>42</v>
      </c>
      <c r="BC8" s="3" t="s">
        <v>43</v>
      </c>
      <c r="BD8" s="3" t="s">
        <v>44</v>
      </c>
      <c r="BE8" s="3" t="s">
        <v>45</v>
      </c>
      <c r="BF8" s="3" t="s">
        <v>46</v>
      </c>
      <c r="BG8" s="3" t="s">
        <v>47</v>
      </c>
      <c r="BH8" s="3" t="s">
        <v>48</v>
      </c>
      <c r="BI8" s="3" t="s">
        <v>49</v>
      </c>
      <c r="BJ8" s="3" t="s">
        <v>50</v>
      </c>
      <c r="BK8" s="3" t="s">
        <v>51</v>
      </c>
      <c r="BL8" s="3" t="s">
        <v>52</v>
      </c>
      <c r="BM8" s="3" t="s">
        <v>53</v>
      </c>
      <c r="BN8" s="3" t="s">
        <v>54</v>
      </c>
      <c r="BO8" s="3" t="s">
        <v>55</v>
      </c>
      <c r="BP8" s="3" t="s">
        <v>56</v>
      </c>
      <c r="BQ8" s="3" t="s">
        <v>57</v>
      </c>
      <c r="BR8" s="3" t="s">
        <v>58</v>
      </c>
      <c r="BS8" s="3" t="s">
        <v>59</v>
      </c>
      <c r="BT8" s="3" t="s">
        <v>60</v>
      </c>
      <c r="BU8" s="3" t="s">
        <v>61</v>
      </c>
      <c r="BV8" s="3" t="s">
        <v>62</v>
      </c>
      <c r="BW8" s="3" t="s">
        <v>63</v>
      </c>
      <c r="BX8" s="3" t="s">
        <v>64</v>
      </c>
      <c r="BY8" s="3" t="s">
        <v>65</v>
      </c>
      <c r="BZ8" s="3" t="s">
        <v>66</v>
      </c>
      <c r="CA8" s="3" t="s">
        <v>67</v>
      </c>
      <c r="CB8" s="8"/>
      <c r="CC8" s="67"/>
    </row>
    <row r="9" spans="1:81" s="3" customFormat="1" ht="15.75" customHeight="1">
      <c r="A9" s="74"/>
      <c r="B9" s="69"/>
      <c r="C9" s="70"/>
      <c r="D9" s="77"/>
      <c r="E9" s="72"/>
      <c r="F9" s="78"/>
      <c r="G9" s="72"/>
      <c r="H9" s="78"/>
      <c r="I9" s="70"/>
      <c r="J9" s="72"/>
      <c r="X9" s="23" t="s">
        <v>18</v>
      </c>
      <c r="Y9" s="23" t="s">
        <v>19</v>
      </c>
      <c r="Z9" s="23" t="s">
        <v>20</v>
      </c>
      <c r="AA9" s="23" t="s">
        <v>21</v>
      </c>
      <c r="AB9" s="23" t="s">
        <v>72</v>
      </c>
      <c r="AC9" s="23" t="s">
        <v>22</v>
      </c>
      <c r="AD9" s="23" t="s">
        <v>73</v>
      </c>
      <c r="AE9" s="23" t="s">
        <v>74</v>
      </c>
      <c r="AF9" s="23" t="s">
        <v>75</v>
      </c>
      <c r="AG9" s="23" t="s">
        <v>23</v>
      </c>
      <c r="AH9" s="23" t="s">
        <v>24</v>
      </c>
      <c r="AI9" s="23" t="s">
        <v>94</v>
      </c>
      <c r="AJ9" s="23" t="s">
        <v>76</v>
      </c>
      <c r="CB9" s="8"/>
      <c r="CC9" s="67"/>
    </row>
    <row r="10" spans="1:81" s="3" customFormat="1" ht="15">
      <c r="B10" s="49" t="s">
        <v>77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CC10" s="19"/>
    </row>
    <row r="11" spans="1:81" s="3" customFormat="1" ht="15">
      <c r="A11" s="50" t="str">
        <f>"18/4"</f>
        <v>18/4</v>
      </c>
      <c r="B11" s="13" t="s">
        <v>112</v>
      </c>
      <c r="C11" s="17">
        <v>250</v>
      </c>
      <c r="D11" s="13">
        <v>0</v>
      </c>
      <c r="E11" s="82">
        <v>6.38</v>
      </c>
      <c r="F11" s="82"/>
      <c r="G11" s="82">
        <v>7.35</v>
      </c>
      <c r="H11" s="82"/>
      <c r="I11" s="21">
        <v>30.85</v>
      </c>
      <c r="J11" s="21">
        <v>215.04</v>
      </c>
      <c r="K11" s="13">
        <v>0</v>
      </c>
      <c r="L11" s="13">
        <v>0</v>
      </c>
      <c r="M11" s="13">
        <v>0</v>
      </c>
      <c r="N11" s="13">
        <v>0</v>
      </c>
      <c r="O11" s="13">
        <v>9.19</v>
      </c>
      <c r="P11" s="13">
        <v>15.5</v>
      </c>
      <c r="Q11" s="13">
        <v>1.54</v>
      </c>
      <c r="R11" s="13">
        <v>0</v>
      </c>
      <c r="S11" s="13">
        <v>0</v>
      </c>
      <c r="T11" s="13">
        <v>0.1</v>
      </c>
      <c r="U11" s="13">
        <v>1.87</v>
      </c>
      <c r="V11" s="13">
        <v>377.46</v>
      </c>
      <c r="W11" s="13">
        <v>339.98</v>
      </c>
      <c r="X11" s="20">
        <v>171.33</v>
      </c>
      <c r="Y11" s="20">
        <v>67.599999999999994</v>
      </c>
      <c r="Z11" s="20">
        <v>184.75</v>
      </c>
      <c r="AA11" s="20">
        <v>1.51</v>
      </c>
      <c r="AB11" s="20">
        <v>0</v>
      </c>
      <c r="AC11" s="20">
        <v>0</v>
      </c>
      <c r="AD11" s="20">
        <v>0</v>
      </c>
      <c r="AE11" s="20">
        <v>0</v>
      </c>
      <c r="AF11" s="20">
        <v>0.11</v>
      </c>
      <c r="AG11" s="20">
        <v>0.17</v>
      </c>
      <c r="AH11" s="20">
        <v>0.87</v>
      </c>
      <c r="AI11" s="20">
        <v>0</v>
      </c>
      <c r="AJ11" s="20">
        <v>5.91</v>
      </c>
      <c r="AK11" s="3">
        <v>0</v>
      </c>
      <c r="AL11" s="3">
        <v>0</v>
      </c>
      <c r="AM11" s="3">
        <v>0</v>
      </c>
      <c r="AN11" s="3">
        <v>1404</v>
      </c>
      <c r="AO11" s="3">
        <v>560.03</v>
      </c>
      <c r="AP11" s="3">
        <v>520.04999999999995</v>
      </c>
      <c r="AQ11" s="3">
        <v>571.52</v>
      </c>
      <c r="AR11" s="3">
        <v>162.88</v>
      </c>
      <c r="AS11" s="3">
        <v>1079.01</v>
      </c>
      <c r="AT11" s="3">
        <v>843.97</v>
      </c>
      <c r="AU11" s="3">
        <v>2349.5300000000002</v>
      </c>
      <c r="AV11" s="3">
        <v>2128.4299999999998</v>
      </c>
      <c r="AW11" s="3">
        <v>526.04999999999995</v>
      </c>
      <c r="AX11" s="3">
        <v>1155.82</v>
      </c>
      <c r="AY11" s="3">
        <v>4459.8999999999996</v>
      </c>
      <c r="AZ11" s="3">
        <v>4.0999999999999996</v>
      </c>
      <c r="BA11" s="3">
        <v>1050.19</v>
      </c>
      <c r="BB11" s="3">
        <v>886.32</v>
      </c>
      <c r="BC11" s="3">
        <v>623.59</v>
      </c>
      <c r="BD11" s="3">
        <v>272.48</v>
      </c>
      <c r="BE11" s="3">
        <v>1.03</v>
      </c>
      <c r="BF11" s="3">
        <v>1.47</v>
      </c>
      <c r="BG11" s="3">
        <v>1.1100000000000001</v>
      </c>
      <c r="BH11" s="3">
        <v>2.73</v>
      </c>
      <c r="BI11" s="3">
        <v>0.09</v>
      </c>
      <c r="BJ11" s="3">
        <v>0.57999999999999996</v>
      </c>
      <c r="BK11" s="3">
        <v>0.01</v>
      </c>
      <c r="BL11" s="3">
        <v>4.1500000000000004</v>
      </c>
      <c r="BM11" s="3">
        <v>0.01</v>
      </c>
      <c r="BN11" s="3">
        <v>1.26</v>
      </c>
      <c r="BO11" s="3">
        <v>0.83</v>
      </c>
      <c r="BP11" s="3">
        <v>0.64</v>
      </c>
      <c r="BQ11" s="3">
        <v>0</v>
      </c>
      <c r="BR11" s="3">
        <v>1.38</v>
      </c>
      <c r="BS11" s="3">
        <v>0.36</v>
      </c>
      <c r="BT11" s="3">
        <v>33.520000000000003</v>
      </c>
      <c r="BU11" s="3">
        <v>0</v>
      </c>
      <c r="BV11" s="3">
        <v>0</v>
      </c>
      <c r="BW11" s="3">
        <v>12.99</v>
      </c>
      <c r="BX11" s="3">
        <v>0.32</v>
      </c>
      <c r="BY11" s="3">
        <v>0.1</v>
      </c>
      <c r="BZ11" s="3">
        <v>0</v>
      </c>
      <c r="CA11" s="3">
        <v>0</v>
      </c>
      <c r="CB11" s="3">
        <v>0</v>
      </c>
      <c r="CC11" s="19"/>
    </row>
    <row r="12" spans="1:81" s="3" customFormat="1" ht="15">
      <c r="A12" s="50" t="str">
        <f>"14/10"</f>
        <v>14/10</v>
      </c>
      <c r="B12" s="13" t="s">
        <v>104</v>
      </c>
      <c r="C12" s="24" t="str">
        <f>"200"</f>
        <v>200</v>
      </c>
      <c r="D12" s="13">
        <v>0</v>
      </c>
      <c r="E12" s="82">
        <v>3.87</v>
      </c>
      <c r="F12" s="82"/>
      <c r="G12" s="82">
        <v>3.48</v>
      </c>
      <c r="H12" s="82"/>
      <c r="I12" s="21">
        <v>15.64</v>
      </c>
      <c r="J12" s="21">
        <v>107.18</v>
      </c>
      <c r="K12" s="13">
        <v>0</v>
      </c>
      <c r="L12" s="13">
        <v>0</v>
      </c>
      <c r="M12" s="13">
        <v>0</v>
      </c>
      <c r="N12" s="13">
        <v>0</v>
      </c>
      <c r="O12" s="13">
        <v>15.27</v>
      </c>
      <c r="P12" s="13">
        <v>0.37</v>
      </c>
      <c r="Q12" s="13">
        <v>1.61</v>
      </c>
      <c r="R12" s="13">
        <v>0</v>
      </c>
      <c r="S12" s="13">
        <v>0</v>
      </c>
      <c r="T12" s="13">
        <v>0.3</v>
      </c>
      <c r="U12" s="13">
        <v>1.03</v>
      </c>
      <c r="V12" s="13">
        <v>72.849999999999994</v>
      </c>
      <c r="W12" s="13">
        <v>443</v>
      </c>
      <c r="X12" s="20">
        <v>147.36000000000001</v>
      </c>
      <c r="Y12" s="20">
        <v>55.55</v>
      </c>
      <c r="Z12" s="20">
        <v>135.5</v>
      </c>
      <c r="AA12" s="20">
        <v>1.55</v>
      </c>
      <c r="AB12" s="20">
        <v>0</v>
      </c>
      <c r="AC12" s="20">
        <v>0</v>
      </c>
      <c r="AD12" s="20">
        <v>0</v>
      </c>
      <c r="AE12" s="20">
        <v>0</v>
      </c>
      <c r="AF12" s="20">
        <v>0.06</v>
      </c>
      <c r="AG12" s="20">
        <v>0.15</v>
      </c>
      <c r="AH12" s="20">
        <v>0.5</v>
      </c>
      <c r="AI12" s="20">
        <v>0</v>
      </c>
      <c r="AJ12" s="20">
        <v>7.12</v>
      </c>
      <c r="AK12" s="3">
        <v>0</v>
      </c>
      <c r="AL12" s="3">
        <v>0</v>
      </c>
      <c r="AM12" s="3">
        <v>0</v>
      </c>
      <c r="AN12" s="3">
        <v>1242.8900000000001</v>
      </c>
      <c r="AO12" s="3">
        <v>487.53</v>
      </c>
      <c r="AP12" s="3">
        <v>466.42</v>
      </c>
      <c r="AQ12" s="3">
        <v>519.07000000000005</v>
      </c>
      <c r="AR12" s="3">
        <v>131.11000000000001</v>
      </c>
      <c r="AS12" s="3">
        <v>964.68</v>
      </c>
      <c r="AT12" s="3">
        <v>732.81</v>
      </c>
      <c r="AU12" s="3">
        <v>2162.77</v>
      </c>
      <c r="AV12" s="3">
        <v>1946.78</v>
      </c>
      <c r="AW12" s="3">
        <v>473.12</v>
      </c>
      <c r="AX12" s="3">
        <v>1023.09</v>
      </c>
      <c r="AY12" s="3">
        <v>4065.17</v>
      </c>
      <c r="AZ12" s="3">
        <v>6.77</v>
      </c>
      <c r="BA12" s="3">
        <v>996.42</v>
      </c>
      <c r="BB12" s="3">
        <v>801.84</v>
      </c>
      <c r="BC12" s="3">
        <v>543.83000000000004</v>
      </c>
      <c r="BD12" s="3">
        <v>223.53</v>
      </c>
      <c r="BE12" s="3">
        <v>0.89</v>
      </c>
      <c r="BF12" s="3">
        <v>1.38</v>
      </c>
      <c r="BG12" s="3">
        <v>1.06</v>
      </c>
      <c r="BH12" s="3">
        <v>2.6</v>
      </c>
      <c r="BI12" s="3">
        <v>0</v>
      </c>
      <c r="BJ12" s="3">
        <v>0.28999999999999998</v>
      </c>
      <c r="BK12" s="3">
        <v>0</v>
      </c>
      <c r="BL12" s="3">
        <v>4.26</v>
      </c>
      <c r="BM12" s="3">
        <v>0</v>
      </c>
      <c r="BN12" s="3">
        <v>2.1800000000000002</v>
      </c>
      <c r="BO12" s="3">
        <v>0.87</v>
      </c>
      <c r="BP12" s="3">
        <v>0.62</v>
      </c>
      <c r="BQ12" s="3">
        <v>0</v>
      </c>
      <c r="BR12" s="3">
        <v>1.29</v>
      </c>
      <c r="BS12" s="3">
        <v>0.32</v>
      </c>
      <c r="BT12" s="3">
        <v>33.58</v>
      </c>
      <c r="BU12" s="3">
        <v>0</v>
      </c>
      <c r="BV12" s="3">
        <v>0</v>
      </c>
      <c r="BW12" s="3">
        <v>12.94</v>
      </c>
      <c r="BX12" s="3">
        <v>0.32</v>
      </c>
      <c r="BY12" s="3">
        <v>0.08</v>
      </c>
      <c r="BZ12" s="3">
        <v>0</v>
      </c>
      <c r="CA12" s="3">
        <v>0</v>
      </c>
      <c r="CB12" s="3">
        <v>0</v>
      </c>
      <c r="CC12" s="19"/>
    </row>
    <row r="13" spans="1:81" s="3" customFormat="1" ht="15">
      <c r="A13" s="51">
        <v>0.61538461538461542</v>
      </c>
      <c r="B13" s="13" t="s">
        <v>79</v>
      </c>
      <c r="C13" s="17">
        <v>36</v>
      </c>
      <c r="D13" s="13">
        <v>0</v>
      </c>
      <c r="E13" s="82">
        <v>2.38</v>
      </c>
      <c r="F13" s="82"/>
      <c r="G13" s="82">
        <v>0.23</v>
      </c>
      <c r="H13" s="82"/>
      <c r="I13" s="21">
        <v>16.82</v>
      </c>
      <c r="J13" s="21">
        <v>80.78</v>
      </c>
      <c r="K13" s="13">
        <v>0</v>
      </c>
      <c r="L13" s="13">
        <v>0</v>
      </c>
      <c r="M13" s="13">
        <v>0</v>
      </c>
      <c r="N13" s="13">
        <v>0</v>
      </c>
      <c r="O13" s="13">
        <v>0.28000000000000003</v>
      </c>
      <c r="P13" s="13">
        <v>11.4</v>
      </c>
      <c r="Q13" s="13">
        <v>0.05</v>
      </c>
      <c r="R13" s="13">
        <v>0</v>
      </c>
      <c r="S13" s="13">
        <v>0</v>
      </c>
      <c r="T13" s="13">
        <v>0.08</v>
      </c>
      <c r="U13" s="13">
        <v>0.45</v>
      </c>
      <c r="V13" s="13">
        <v>61.43</v>
      </c>
      <c r="W13" s="13">
        <v>20.62</v>
      </c>
      <c r="X13" s="20">
        <v>5.39</v>
      </c>
      <c r="Y13" s="20">
        <v>7.96</v>
      </c>
      <c r="Z13" s="20">
        <v>20.98</v>
      </c>
      <c r="AA13" s="20">
        <v>0.56000000000000005</v>
      </c>
      <c r="AB13" s="20">
        <v>0</v>
      </c>
      <c r="AC13" s="20">
        <v>0</v>
      </c>
      <c r="AD13" s="20">
        <v>0</v>
      </c>
      <c r="AE13" s="20">
        <v>0</v>
      </c>
      <c r="AF13" s="20">
        <v>0.04</v>
      </c>
      <c r="AG13" s="20">
        <v>0.01</v>
      </c>
      <c r="AH13" s="20">
        <v>0.34</v>
      </c>
      <c r="AI13" s="20">
        <v>0</v>
      </c>
      <c r="AJ13" s="20">
        <v>0</v>
      </c>
      <c r="AK13" s="3">
        <v>0</v>
      </c>
      <c r="AL13" s="3">
        <v>0</v>
      </c>
      <c r="AM13" s="3">
        <v>0</v>
      </c>
      <c r="AN13" s="3">
        <v>127.24</v>
      </c>
      <c r="AO13" s="3">
        <v>42.2</v>
      </c>
      <c r="AP13" s="3">
        <v>25.01</v>
      </c>
      <c r="AQ13" s="3">
        <v>50.03</v>
      </c>
      <c r="AR13" s="3">
        <v>18.920000000000002</v>
      </c>
      <c r="AS13" s="3">
        <v>90.48</v>
      </c>
      <c r="AT13" s="3">
        <v>56.12</v>
      </c>
      <c r="AU13" s="3">
        <v>78.3</v>
      </c>
      <c r="AV13" s="3">
        <v>64.599999999999994</v>
      </c>
      <c r="AW13" s="3">
        <v>33.93</v>
      </c>
      <c r="AX13" s="3">
        <v>60.03</v>
      </c>
      <c r="AY13" s="3">
        <v>501.99</v>
      </c>
      <c r="AZ13" s="3">
        <v>58.73</v>
      </c>
      <c r="BA13" s="3">
        <v>163.56</v>
      </c>
      <c r="BB13" s="3">
        <v>71.12</v>
      </c>
      <c r="BC13" s="3">
        <v>47.2</v>
      </c>
      <c r="BD13" s="3">
        <v>37.409999999999997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0.03</v>
      </c>
      <c r="BL13" s="3">
        <v>0.02</v>
      </c>
      <c r="BM13" s="3">
        <v>0.02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0.02</v>
      </c>
      <c r="BU13" s="3">
        <v>0</v>
      </c>
      <c r="BV13" s="3">
        <v>0</v>
      </c>
      <c r="BW13" s="3">
        <v>7.0000000000000007E-2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19"/>
    </row>
    <row r="14" spans="1:81" s="3" customFormat="1" ht="15">
      <c r="A14" s="51">
        <v>0.38461538461538464</v>
      </c>
      <c r="B14" s="13" t="s">
        <v>97</v>
      </c>
      <c r="C14" s="24" t="str">
        <f>"15"</f>
        <v>15</v>
      </c>
      <c r="D14" s="13">
        <v>0</v>
      </c>
      <c r="E14" s="82">
        <v>3.95</v>
      </c>
      <c r="F14" s="82"/>
      <c r="G14" s="82">
        <v>3.99</v>
      </c>
      <c r="H14" s="82"/>
      <c r="I14" s="21">
        <v>0</v>
      </c>
      <c r="J14" s="21">
        <v>52.59</v>
      </c>
      <c r="K14" s="13">
        <v>0</v>
      </c>
      <c r="L14" s="13">
        <v>0</v>
      </c>
      <c r="M14" s="13">
        <v>2.2999999999999998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0.3</v>
      </c>
      <c r="U14" s="13">
        <v>0.65</v>
      </c>
      <c r="V14" s="13">
        <v>0</v>
      </c>
      <c r="W14" s="13">
        <v>15</v>
      </c>
      <c r="X14" s="20">
        <v>150</v>
      </c>
      <c r="Y14" s="20">
        <v>8.25</v>
      </c>
      <c r="Z14" s="20">
        <v>90</v>
      </c>
      <c r="AA14" s="20">
        <v>0.11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0.06</v>
      </c>
      <c r="AH14" s="20">
        <v>0.03</v>
      </c>
      <c r="AI14" s="20">
        <v>0</v>
      </c>
      <c r="AJ14" s="20">
        <v>0.11</v>
      </c>
      <c r="AK14" s="3">
        <v>0</v>
      </c>
      <c r="AL14" s="3">
        <v>0</v>
      </c>
      <c r="AM14" s="3">
        <v>0</v>
      </c>
      <c r="AN14" s="3">
        <v>345</v>
      </c>
      <c r="AO14" s="3">
        <v>237</v>
      </c>
      <c r="AP14" s="3">
        <v>84</v>
      </c>
      <c r="AQ14" s="3">
        <v>142.5</v>
      </c>
      <c r="AR14" s="3">
        <v>105</v>
      </c>
      <c r="AS14" s="3">
        <v>201</v>
      </c>
      <c r="AT14" s="3">
        <v>114</v>
      </c>
      <c r="AU14" s="3">
        <v>130.5</v>
      </c>
      <c r="AV14" s="3">
        <v>234</v>
      </c>
      <c r="AW14" s="3">
        <v>105</v>
      </c>
      <c r="AX14" s="3">
        <v>76.5</v>
      </c>
      <c r="AY14" s="3">
        <v>775.5</v>
      </c>
      <c r="AZ14" s="3">
        <v>25.5</v>
      </c>
      <c r="BA14" s="3">
        <v>409.5</v>
      </c>
      <c r="BB14" s="3">
        <v>193.5</v>
      </c>
      <c r="BC14" s="3">
        <v>208.5</v>
      </c>
      <c r="BD14" s="3">
        <v>32.25</v>
      </c>
      <c r="BE14" s="3">
        <v>0</v>
      </c>
      <c r="BF14" s="3">
        <v>0.02</v>
      </c>
      <c r="BG14" s="3">
        <v>0.06</v>
      </c>
      <c r="BH14" s="3">
        <v>0.16</v>
      </c>
      <c r="BI14" s="3">
        <v>0.19</v>
      </c>
      <c r="BJ14" s="3">
        <v>0.5</v>
      </c>
      <c r="BK14" s="3">
        <v>0.06</v>
      </c>
      <c r="BL14" s="3">
        <v>1.05</v>
      </c>
      <c r="BM14" s="3">
        <v>0.02</v>
      </c>
      <c r="BN14" s="3">
        <v>0.24</v>
      </c>
      <c r="BO14" s="3">
        <v>0.02</v>
      </c>
      <c r="BP14" s="3">
        <v>0</v>
      </c>
      <c r="BQ14" s="3">
        <v>0</v>
      </c>
      <c r="BR14" s="3">
        <v>0</v>
      </c>
      <c r="BS14" s="3">
        <v>0.1</v>
      </c>
      <c r="BT14" s="3">
        <v>0.78</v>
      </c>
      <c r="BU14" s="3">
        <v>0.01</v>
      </c>
      <c r="BV14" s="3">
        <v>0</v>
      </c>
      <c r="BW14" s="3">
        <v>0.1</v>
      </c>
      <c r="BX14" s="3">
        <v>0.23</v>
      </c>
      <c r="BY14" s="3">
        <v>0.08</v>
      </c>
      <c r="BZ14" s="3">
        <v>0</v>
      </c>
      <c r="CA14" s="3">
        <v>0</v>
      </c>
      <c r="CB14" s="3">
        <v>0</v>
      </c>
      <c r="CC14" s="19"/>
    </row>
    <row r="15" spans="1:81" s="3" customFormat="1" ht="15">
      <c r="A15" s="13"/>
      <c r="B15" s="13" t="s">
        <v>80</v>
      </c>
      <c r="C15" s="24" t="str">
        <f>"100"</f>
        <v>100</v>
      </c>
      <c r="D15" s="13">
        <v>0</v>
      </c>
      <c r="E15" s="82">
        <v>0.4</v>
      </c>
      <c r="F15" s="82"/>
      <c r="G15" s="82">
        <v>0.4</v>
      </c>
      <c r="H15" s="82"/>
      <c r="I15" s="21">
        <v>9.8000000000000007</v>
      </c>
      <c r="J15" s="21">
        <v>45.08</v>
      </c>
      <c r="K15" s="13">
        <v>0</v>
      </c>
      <c r="L15" s="13">
        <v>0</v>
      </c>
      <c r="M15" s="13">
        <v>0</v>
      </c>
      <c r="N15" s="13">
        <v>0</v>
      </c>
      <c r="O15" s="13">
        <v>9</v>
      </c>
      <c r="P15" s="13">
        <v>0.8</v>
      </c>
      <c r="Q15" s="13">
        <v>1.8</v>
      </c>
      <c r="R15" s="13">
        <v>0</v>
      </c>
      <c r="S15" s="13">
        <v>0</v>
      </c>
      <c r="T15" s="13">
        <v>0.8</v>
      </c>
      <c r="U15" s="13">
        <v>0.5</v>
      </c>
      <c r="V15" s="13">
        <v>26</v>
      </c>
      <c r="W15" s="13">
        <v>278</v>
      </c>
      <c r="X15" s="20">
        <v>16</v>
      </c>
      <c r="Y15" s="20">
        <v>9</v>
      </c>
      <c r="Z15" s="20">
        <v>11</v>
      </c>
      <c r="AA15" s="20">
        <v>2.2000000000000002</v>
      </c>
      <c r="AB15" s="20">
        <v>0</v>
      </c>
      <c r="AC15" s="20">
        <v>0</v>
      </c>
      <c r="AD15" s="20">
        <v>0</v>
      </c>
      <c r="AE15" s="20">
        <v>0</v>
      </c>
      <c r="AF15" s="20">
        <v>0.03</v>
      </c>
      <c r="AG15" s="20">
        <v>0.02</v>
      </c>
      <c r="AH15" s="20">
        <v>0.3</v>
      </c>
      <c r="AI15" s="20">
        <v>0</v>
      </c>
      <c r="AJ15" s="20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19"/>
    </row>
    <row r="16" spans="1:81" s="3" customFormat="1" ht="15">
      <c r="A16" s="13"/>
      <c r="B16" s="52" t="s">
        <v>81</v>
      </c>
      <c r="C16" s="24"/>
      <c r="D16" s="13">
        <v>0</v>
      </c>
      <c r="E16" s="82">
        <f>SUM(E11:F15)</f>
        <v>16.979999999999997</v>
      </c>
      <c r="F16" s="82"/>
      <c r="G16" s="82">
        <f>SUM(G11:H15)</f>
        <v>15.450000000000001</v>
      </c>
      <c r="H16" s="82"/>
      <c r="I16" s="21">
        <f>SUM(I11:I15)</f>
        <v>73.11</v>
      </c>
      <c r="J16" s="21">
        <f>SUM(J11:J15)</f>
        <v>500.67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0">
        <f>SUM(X11:X15)</f>
        <v>490.08000000000004</v>
      </c>
      <c r="Y16" s="20">
        <f>SUM(Y11:Y15)</f>
        <v>148.35999999999999</v>
      </c>
      <c r="Z16" s="20">
        <f>SUM(Z11:Z15)</f>
        <v>442.23</v>
      </c>
      <c r="AA16" s="20">
        <f>SUM(AA11:AA15)</f>
        <v>5.93</v>
      </c>
      <c r="AB16" s="20">
        <f>SUM(AB11:AB15)</f>
        <v>0</v>
      </c>
      <c r="AC16" s="20"/>
      <c r="AD16" s="20">
        <f>SUM(AD11:AD15)</f>
        <v>0</v>
      </c>
      <c r="AE16" s="20">
        <f>SUM(AE11:AE15)</f>
        <v>0</v>
      </c>
      <c r="AF16" s="20">
        <f>SUM(AF11:AF15)</f>
        <v>0.24</v>
      </c>
      <c r="AG16" s="20"/>
      <c r="AH16" s="20"/>
      <c r="AI16" s="20"/>
      <c r="AJ16" s="20">
        <f>SUM(AJ11:AJ15)</f>
        <v>23.14</v>
      </c>
      <c r="AK16" s="3">
        <v>0</v>
      </c>
      <c r="AL16" s="3">
        <v>0</v>
      </c>
      <c r="AM16" s="3">
        <v>0</v>
      </c>
      <c r="AN16" s="3">
        <v>3138.12</v>
      </c>
      <c r="AO16" s="3">
        <v>1344.75</v>
      </c>
      <c r="AP16" s="3">
        <v>1098.48</v>
      </c>
      <c r="AQ16" s="3">
        <v>1294.1199999999999</v>
      </c>
      <c r="AR16" s="3">
        <v>420.91</v>
      </c>
      <c r="AS16" s="3">
        <v>2344.17</v>
      </c>
      <c r="AT16" s="3">
        <v>1763.89</v>
      </c>
      <c r="AU16" s="3">
        <v>4731.1000000000004</v>
      </c>
      <c r="AV16" s="3">
        <v>4451.8</v>
      </c>
      <c r="AW16" s="3">
        <v>1145.0999999999999</v>
      </c>
      <c r="AX16" s="3">
        <v>2329.44</v>
      </c>
      <c r="AY16" s="3">
        <v>9844.56</v>
      </c>
      <c r="AZ16" s="3">
        <v>365.09</v>
      </c>
      <c r="BA16" s="3">
        <v>2632.67</v>
      </c>
      <c r="BB16" s="3">
        <v>1968.78</v>
      </c>
      <c r="BC16" s="3">
        <v>1429.11</v>
      </c>
      <c r="BD16" s="3">
        <v>570.66999999999996</v>
      </c>
      <c r="BE16" s="3">
        <v>1.92</v>
      </c>
      <c r="BF16" s="3">
        <v>2.87</v>
      </c>
      <c r="BG16" s="3">
        <v>2.23</v>
      </c>
      <c r="BH16" s="3">
        <v>5.49</v>
      </c>
      <c r="BI16" s="3">
        <v>0.28000000000000003</v>
      </c>
      <c r="BJ16" s="3">
        <v>1.41</v>
      </c>
      <c r="BK16" s="3">
        <v>0.28999999999999998</v>
      </c>
      <c r="BL16" s="3">
        <v>9.5399999999999991</v>
      </c>
      <c r="BM16" s="3">
        <v>0.14000000000000001</v>
      </c>
      <c r="BN16" s="3">
        <v>3.69</v>
      </c>
      <c r="BO16" s="3">
        <v>1.71</v>
      </c>
      <c r="BP16" s="3">
        <v>1.26</v>
      </c>
      <c r="BQ16" s="3">
        <v>0</v>
      </c>
      <c r="BR16" s="3">
        <v>2.67</v>
      </c>
      <c r="BS16" s="3">
        <v>0.86</v>
      </c>
      <c r="BT16" s="3">
        <v>67.94</v>
      </c>
      <c r="BU16" s="3">
        <v>0.01</v>
      </c>
      <c r="BV16" s="3">
        <v>0</v>
      </c>
      <c r="BW16" s="3">
        <v>26.59</v>
      </c>
      <c r="BX16" s="3">
        <v>0.9</v>
      </c>
      <c r="BY16" s="3">
        <v>0.26</v>
      </c>
      <c r="BZ16" s="3">
        <v>0</v>
      </c>
      <c r="CA16" s="3">
        <v>0</v>
      </c>
      <c r="CB16" s="3">
        <v>0</v>
      </c>
      <c r="CC16" s="19"/>
    </row>
    <row r="17" spans="1:81" s="3" customFormat="1" ht="15">
      <c r="B17" s="49" t="s">
        <v>82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CC17" s="19"/>
    </row>
    <row r="18" spans="1:81" s="3" customFormat="1" ht="15">
      <c r="A18" s="50" t="str">
        <f>"2"</f>
        <v>2</v>
      </c>
      <c r="B18" s="13" t="s">
        <v>113</v>
      </c>
      <c r="C18" s="17">
        <v>100</v>
      </c>
      <c r="D18" s="13">
        <v>0</v>
      </c>
      <c r="E18" s="82">
        <v>0.93</v>
      </c>
      <c r="F18" s="82"/>
      <c r="G18" s="82">
        <v>6.17</v>
      </c>
      <c r="H18" s="82"/>
      <c r="I18" s="21">
        <v>6.37</v>
      </c>
      <c r="J18" s="21">
        <v>85.32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3.82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19"/>
    </row>
    <row r="19" spans="1:81" s="3" customFormat="1" ht="15">
      <c r="A19" s="50" t="str">
        <f>"6/2"</f>
        <v>6/2</v>
      </c>
      <c r="B19" s="13" t="s">
        <v>114</v>
      </c>
      <c r="C19" s="17">
        <v>250</v>
      </c>
      <c r="D19" s="13">
        <v>0</v>
      </c>
      <c r="E19" s="82">
        <v>1.86</v>
      </c>
      <c r="F19" s="82"/>
      <c r="G19" s="82">
        <v>3.18</v>
      </c>
      <c r="H19" s="82"/>
      <c r="I19" s="21">
        <v>7.53</v>
      </c>
      <c r="J19" s="21">
        <v>66.709999999999994</v>
      </c>
      <c r="K19" s="13">
        <v>0</v>
      </c>
      <c r="L19" s="13">
        <v>0</v>
      </c>
      <c r="M19" s="13">
        <v>0</v>
      </c>
      <c r="N19" s="13">
        <v>0</v>
      </c>
      <c r="O19" s="13">
        <v>3.23</v>
      </c>
      <c r="P19" s="13">
        <v>2.8</v>
      </c>
      <c r="Q19" s="13">
        <v>1.43</v>
      </c>
      <c r="R19" s="13">
        <v>0</v>
      </c>
      <c r="S19" s="13">
        <v>0</v>
      </c>
      <c r="T19" s="13">
        <v>0.27</v>
      </c>
      <c r="U19" s="13">
        <v>1.71</v>
      </c>
      <c r="V19" s="13">
        <v>431.12</v>
      </c>
      <c r="W19" s="13">
        <v>618.72</v>
      </c>
      <c r="X19" s="20">
        <v>106.18</v>
      </c>
      <c r="Y19" s="20">
        <v>64.62</v>
      </c>
      <c r="Z19" s="20">
        <v>93.03</v>
      </c>
      <c r="AA19" s="20">
        <v>1.53</v>
      </c>
      <c r="AB19" s="20">
        <v>0</v>
      </c>
      <c r="AC19" s="20">
        <v>0</v>
      </c>
      <c r="AD19" s="20">
        <v>0</v>
      </c>
      <c r="AE19" s="20">
        <v>0</v>
      </c>
      <c r="AF19" s="20">
        <v>0.09</v>
      </c>
      <c r="AG19" s="20">
        <v>0.08</v>
      </c>
      <c r="AH19" s="20">
        <v>1.1000000000000001</v>
      </c>
      <c r="AI19" s="20">
        <v>0</v>
      </c>
      <c r="AJ19" s="20">
        <v>25.56</v>
      </c>
      <c r="AK19" s="3">
        <v>0</v>
      </c>
      <c r="AL19" s="3">
        <v>0</v>
      </c>
      <c r="AM19" s="3">
        <v>0</v>
      </c>
      <c r="AN19" s="3">
        <v>64.05</v>
      </c>
      <c r="AO19" s="3">
        <v>64.77</v>
      </c>
      <c r="AP19" s="3">
        <v>28.61</v>
      </c>
      <c r="AQ19" s="3">
        <v>108.44</v>
      </c>
      <c r="AR19" s="3">
        <v>13.2</v>
      </c>
      <c r="AS19" s="3">
        <v>56.43</v>
      </c>
      <c r="AT19" s="3">
        <v>88.09</v>
      </c>
      <c r="AU19" s="3">
        <v>195.54</v>
      </c>
      <c r="AV19" s="3">
        <v>219.13</v>
      </c>
      <c r="AW19" s="3">
        <v>33.119999999999997</v>
      </c>
      <c r="AX19" s="3">
        <v>41.14</v>
      </c>
      <c r="AY19" s="3">
        <v>335.45</v>
      </c>
      <c r="AZ19" s="3">
        <v>1.6</v>
      </c>
      <c r="BA19" s="3">
        <v>188.15</v>
      </c>
      <c r="BB19" s="3">
        <v>142.94</v>
      </c>
      <c r="BC19" s="3">
        <v>47.05</v>
      </c>
      <c r="BD19" s="3">
        <v>35.979999999999997</v>
      </c>
      <c r="BE19" s="3">
        <v>0.06</v>
      </c>
      <c r="BF19" s="3">
        <v>0.03</v>
      </c>
      <c r="BG19" s="3">
        <v>0.01</v>
      </c>
      <c r="BH19" s="3">
        <v>0.03</v>
      </c>
      <c r="BI19" s="3">
        <v>0.04</v>
      </c>
      <c r="BJ19" s="3">
        <v>0.44</v>
      </c>
      <c r="BK19" s="3">
        <v>0</v>
      </c>
      <c r="BL19" s="3">
        <v>10.65</v>
      </c>
      <c r="BM19" s="3">
        <v>0</v>
      </c>
      <c r="BN19" s="3">
        <v>12.17</v>
      </c>
      <c r="BO19" s="3">
        <v>0.81</v>
      </c>
      <c r="BP19" s="3">
        <v>0.09</v>
      </c>
      <c r="BQ19" s="3">
        <v>0</v>
      </c>
      <c r="BR19" s="3">
        <v>0.03</v>
      </c>
      <c r="BS19" s="3">
        <v>0.48</v>
      </c>
      <c r="BT19" s="3">
        <v>15.89</v>
      </c>
      <c r="BU19" s="3">
        <v>0.01</v>
      </c>
      <c r="BV19" s="3">
        <v>0</v>
      </c>
      <c r="BW19" s="3">
        <v>4.55</v>
      </c>
      <c r="BX19" s="3">
        <v>0.09</v>
      </c>
      <c r="BY19" s="3">
        <v>0.01</v>
      </c>
      <c r="BZ19" s="3">
        <v>0</v>
      </c>
      <c r="CA19" s="3">
        <v>0</v>
      </c>
      <c r="CB19" s="3">
        <v>0</v>
      </c>
      <c r="CC19" s="19"/>
    </row>
    <row r="20" spans="1:81" s="3" customFormat="1" ht="15">
      <c r="A20" s="53">
        <v>0.125</v>
      </c>
      <c r="B20" s="13" t="s">
        <v>115</v>
      </c>
      <c r="C20" s="24" t="str">
        <f>"30"</f>
        <v>30</v>
      </c>
      <c r="D20" s="13">
        <v>0</v>
      </c>
      <c r="E20" s="82">
        <v>6.3</v>
      </c>
      <c r="F20" s="82"/>
      <c r="G20" s="82">
        <v>5.0599999999999996</v>
      </c>
      <c r="H20" s="82"/>
      <c r="I20" s="21">
        <v>0.24</v>
      </c>
      <c r="J20" s="21">
        <v>71.7</v>
      </c>
      <c r="K20" s="13">
        <v>0</v>
      </c>
      <c r="L20" s="13">
        <v>0</v>
      </c>
      <c r="M20" s="13">
        <v>0</v>
      </c>
      <c r="N20" s="13">
        <v>0</v>
      </c>
      <c r="O20" s="13">
        <v>0.24</v>
      </c>
      <c r="P20" s="13">
        <v>0</v>
      </c>
      <c r="Q20" s="13">
        <v>0.08</v>
      </c>
      <c r="R20" s="13">
        <v>0</v>
      </c>
      <c r="S20" s="13">
        <v>0</v>
      </c>
      <c r="T20" s="13">
        <v>0.01</v>
      </c>
      <c r="U20" s="13">
        <v>0.66</v>
      </c>
      <c r="V20" s="13">
        <v>140.43</v>
      </c>
      <c r="W20" s="13">
        <v>111.79</v>
      </c>
      <c r="X20" s="20">
        <v>6.81</v>
      </c>
      <c r="Y20" s="20">
        <v>7.86</v>
      </c>
      <c r="Z20" s="20">
        <v>62.65</v>
      </c>
      <c r="AA20" s="20">
        <v>0.9</v>
      </c>
      <c r="AB20" s="20">
        <v>0</v>
      </c>
      <c r="AC20" s="20">
        <v>0</v>
      </c>
      <c r="AD20" s="20">
        <v>0</v>
      </c>
      <c r="AE20" s="20">
        <v>0</v>
      </c>
      <c r="AF20" s="20">
        <v>0.02</v>
      </c>
      <c r="AG20" s="20">
        <v>0.05</v>
      </c>
      <c r="AH20" s="20">
        <v>1.29</v>
      </c>
      <c r="AI20" s="20">
        <v>0</v>
      </c>
      <c r="AJ20" s="20">
        <v>0.28999999999999998</v>
      </c>
      <c r="AK20" s="3">
        <v>0</v>
      </c>
      <c r="AL20" s="3">
        <v>0</v>
      </c>
      <c r="AM20" s="3">
        <v>0</v>
      </c>
      <c r="AN20" s="3">
        <v>499.98</v>
      </c>
      <c r="AO20" s="3">
        <v>530.36</v>
      </c>
      <c r="AP20" s="3">
        <v>153.43</v>
      </c>
      <c r="AQ20" s="3">
        <v>273.47000000000003</v>
      </c>
      <c r="AR20" s="3">
        <v>72.44</v>
      </c>
      <c r="AS20" s="3">
        <v>271.02999999999997</v>
      </c>
      <c r="AT20" s="3">
        <v>365.5</v>
      </c>
      <c r="AU20" s="3">
        <v>355.47</v>
      </c>
      <c r="AV20" s="3">
        <v>598.97</v>
      </c>
      <c r="AW20" s="3">
        <v>235.34</v>
      </c>
      <c r="AX20" s="3">
        <v>309.45999999999998</v>
      </c>
      <c r="AY20" s="3">
        <v>1028.22</v>
      </c>
      <c r="AZ20" s="3">
        <v>93.02</v>
      </c>
      <c r="BA20" s="3">
        <v>231.44</v>
      </c>
      <c r="BB20" s="3">
        <v>275.51</v>
      </c>
      <c r="BC20" s="3">
        <v>222.57</v>
      </c>
      <c r="BD20" s="3">
        <v>90.84</v>
      </c>
      <c r="BE20" s="3">
        <v>0.01</v>
      </c>
      <c r="BF20" s="3">
        <v>0</v>
      </c>
      <c r="BG20" s="3">
        <v>0</v>
      </c>
      <c r="BH20" s="3">
        <v>0</v>
      </c>
      <c r="BI20" s="3">
        <v>0.02</v>
      </c>
      <c r="BJ20" s="3">
        <v>0.01</v>
      </c>
      <c r="BK20" s="3">
        <v>0.01</v>
      </c>
      <c r="BL20" s="3">
        <v>0.03</v>
      </c>
      <c r="BM20" s="3">
        <v>0</v>
      </c>
      <c r="BN20" s="3">
        <v>0.01</v>
      </c>
      <c r="BO20" s="3">
        <v>0</v>
      </c>
      <c r="BP20" s="3">
        <v>0</v>
      </c>
      <c r="BQ20" s="3">
        <v>0</v>
      </c>
      <c r="BR20" s="3">
        <v>0</v>
      </c>
      <c r="BS20" s="3">
        <v>0.01</v>
      </c>
      <c r="BT20" s="3">
        <v>0.03</v>
      </c>
      <c r="BU20" s="3">
        <v>0</v>
      </c>
      <c r="BV20" s="3">
        <v>0</v>
      </c>
      <c r="BW20" s="3">
        <v>0.02</v>
      </c>
      <c r="BX20" s="3">
        <v>0.02</v>
      </c>
      <c r="BY20" s="3">
        <v>0</v>
      </c>
      <c r="BZ20" s="3">
        <v>0</v>
      </c>
      <c r="CA20" s="3">
        <v>0</v>
      </c>
      <c r="CB20" s="3">
        <v>0</v>
      </c>
      <c r="CC20" s="19"/>
    </row>
    <row r="21" spans="1:81" s="3" customFormat="1" ht="15">
      <c r="A21" s="50">
        <v>192</v>
      </c>
      <c r="B21" s="13" t="s">
        <v>116</v>
      </c>
      <c r="C21" s="17">
        <v>180</v>
      </c>
      <c r="D21" s="13">
        <v>175.97</v>
      </c>
      <c r="E21" s="82">
        <v>5.35</v>
      </c>
      <c r="F21" s="82"/>
      <c r="G21" s="82">
        <v>5.93</v>
      </c>
      <c r="H21" s="82"/>
      <c r="I21" s="21">
        <v>33.68</v>
      </c>
      <c r="J21" s="21">
        <v>212.9</v>
      </c>
      <c r="K21" s="13">
        <v>3.33</v>
      </c>
      <c r="L21" s="13">
        <v>0.11</v>
      </c>
      <c r="M21" s="13">
        <v>3.33</v>
      </c>
      <c r="N21" s="13">
        <v>0</v>
      </c>
      <c r="O21" s="13">
        <v>3.87</v>
      </c>
      <c r="P21" s="13">
        <v>24.2</v>
      </c>
      <c r="Q21" s="13">
        <v>2.2599999999999998</v>
      </c>
      <c r="R21" s="13">
        <v>0</v>
      </c>
      <c r="S21" s="13">
        <v>0</v>
      </c>
      <c r="T21" s="13">
        <v>0.39</v>
      </c>
      <c r="U21" s="13">
        <v>3.3</v>
      </c>
      <c r="V21" s="13">
        <v>0</v>
      </c>
      <c r="W21" s="13">
        <v>939.01</v>
      </c>
      <c r="X21" s="20">
        <v>74.569999999999993</v>
      </c>
      <c r="Y21" s="20">
        <v>48.65</v>
      </c>
      <c r="Z21" s="20">
        <v>147.29</v>
      </c>
      <c r="AA21" s="20">
        <v>1.75</v>
      </c>
      <c r="AB21" s="20">
        <v>0</v>
      </c>
      <c r="AC21" s="20">
        <v>43.57</v>
      </c>
      <c r="AD21" s="20">
        <v>0</v>
      </c>
      <c r="AE21" s="20">
        <v>0</v>
      </c>
      <c r="AF21" s="20">
        <v>0.2</v>
      </c>
      <c r="AG21" s="20">
        <v>0.15</v>
      </c>
      <c r="AH21" s="20">
        <v>1.88</v>
      </c>
      <c r="AI21" s="20">
        <v>3.52</v>
      </c>
      <c r="AJ21" s="20">
        <v>17.27</v>
      </c>
      <c r="AK21" s="3">
        <v>0</v>
      </c>
      <c r="AL21" s="3">
        <v>0</v>
      </c>
      <c r="AM21" s="3">
        <v>0</v>
      </c>
      <c r="AN21" s="3">
        <v>567.55999999999995</v>
      </c>
      <c r="AO21" s="3">
        <v>280.08999999999997</v>
      </c>
      <c r="AP21" s="3">
        <v>196.08</v>
      </c>
      <c r="AQ21" s="3">
        <v>248.68</v>
      </c>
      <c r="AR21" s="3">
        <v>85</v>
      </c>
      <c r="AS21" s="3">
        <v>444.12</v>
      </c>
      <c r="AT21" s="3">
        <v>376.72</v>
      </c>
      <c r="AU21" s="3">
        <v>1093.28</v>
      </c>
      <c r="AV21" s="3">
        <v>859.1</v>
      </c>
      <c r="AW21" s="3">
        <v>206.26</v>
      </c>
      <c r="AX21" s="3">
        <v>473.76</v>
      </c>
      <c r="AY21" s="3">
        <v>1934.78</v>
      </c>
      <c r="AZ21" s="3">
        <v>1.6</v>
      </c>
      <c r="BA21" s="3">
        <v>398.64</v>
      </c>
      <c r="BB21" s="3">
        <v>333.03</v>
      </c>
      <c r="BC21" s="3">
        <v>259.2</v>
      </c>
      <c r="BD21" s="3">
        <v>103.77</v>
      </c>
      <c r="BE21" s="3">
        <v>0.48</v>
      </c>
      <c r="BF21" s="3">
        <v>0.61</v>
      </c>
      <c r="BG21" s="3">
        <v>0.45</v>
      </c>
      <c r="BH21" s="3">
        <v>1.1100000000000001</v>
      </c>
      <c r="BI21" s="3">
        <v>0.08</v>
      </c>
      <c r="BJ21" s="3">
        <v>0.5</v>
      </c>
      <c r="BK21" s="3">
        <v>0</v>
      </c>
      <c r="BL21" s="3">
        <v>2.4</v>
      </c>
      <c r="BM21" s="3">
        <v>0</v>
      </c>
      <c r="BN21" s="3">
        <v>0.74</v>
      </c>
      <c r="BO21" s="3">
        <v>2.35</v>
      </c>
      <c r="BP21" s="3">
        <v>0.27</v>
      </c>
      <c r="BQ21" s="3">
        <v>0</v>
      </c>
      <c r="BR21" s="3">
        <v>0</v>
      </c>
      <c r="BS21" s="3">
        <v>0.22</v>
      </c>
      <c r="BT21" s="3">
        <v>13.92</v>
      </c>
      <c r="BU21" s="3">
        <v>0</v>
      </c>
      <c r="BV21" s="3">
        <v>0</v>
      </c>
      <c r="BW21" s="3">
        <v>5.2</v>
      </c>
      <c r="BX21" s="3">
        <v>0.11</v>
      </c>
      <c r="BY21" s="3">
        <v>0.04</v>
      </c>
      <c r="BZ21" s="3">
        <v>0</v>
      </c>
      <c r="CA21" s="3">
        <v>0</v>
      </c>
      <c r="CB21" s="3">
        <v>175.97</v>
      </c>
      <c r="CC21" s="19"/>
    </row>
    <row r="22" spans="1:81" s="3" customFormat="1" ht="15">
      <c r="A22" s="50" t="str">
        <f>"4/7"</f>
        <v>4/7</v>
      </c>
      <c r="B22" s="13" t="s">
        <v>154</v>
      </c>
      <c r="C22" s="24" t="str">
        <f>"100"</f>
        <v>100</v>
      </c>
      <c r="D22" s="13">
        <v>0</v>
      </c>
      <c r="E22" s="82">
        <v>9.6999999999999993</v>
      </c>
      <c r="F22" s="82"/>
      <c r="G22" s="82">
        <v>5.2</v>
      </c>
      <c r="H22" s="82"/>
      <c r="I22" s="21">
        <v>4</v>
      </c>
      <c r="J22" s="21">
        <v>101.7</v>
      </c>
      <c r="K22" s="13">
        <v>0</v>
      </c>
      <c r="L22" s="13">
        <v>0</v>
      </c>
      <c r="M22" s="13">
        <v>0</v>
      </c>
      <c r="N22" s="13">
        <v>0</v>
      </c>
      <c r="O22" s="13">
        <v>1.99</v>
      </c>
      <c r="P22" s="13">
        <v>2.81</v>
      </c>
      <c r="Q22" s="13">
        <v>0.14000000000000001</v>
      </c>
      <c r="R22" s="13">
        <v>0</v>
      </c>
      <c r="S22" s="13">
        <v>0</v>
      </c>
      <c r="T22" s="13">
        <v>0.05</v>
      </c>
      <c r="U22" s="13">
        <v>2.1800000000000002</v>
      </c>
      <c r="V22" s="13">
        <v>437.05</v>
      </c>
      <c r="W22" s="13">
        <v>262.98</v>
      </c>
      <c r="X22" s="20">
        <v>39.799999999999997</v>
      </c>
      <c r="Y22" s="20">
        <v>31.88</v>
      </c>
      <c r="Z22" s="20">
        <v>150.53</v>
      </c>
      <c r="AA22" s="20">
        <v>0.7</v>
      </c>
      <c r="AB22" s="20">
        <v>0</v>
      </c>
      <c r="AC22" s="20">
        <v>0</v>
      </c>
      <c r="AD22" s="20">
        <v>0</v>
      </c>
      <c r="AE22" s="20">
        <v>0</v>
      </c>
      <c r="AF22" s="20">
        <v>0.08</v>
      </c>
      <c r="AG22" s="20">
        <v>0.09</v>
      </c>
      <c r="AH22" s="20">
        <v>0.59</v>
      </c>
      <c r="AI22" s="20">
        <v>0</v>
      </c>
      <c r="AJ22" s="20">
        <v>2.2000000000000002</v>
      </c>
      <c r="AK22" s="3">
        <v>0</v>
      </c>
      <c r="AL22" s="3">
        <v>0</v>
      </c>
      <c r="AM22" s="3">
        <v>0</v>
      </c>
      <c r="AN22" s="3">
        <v>1301.2</v>
      </c>
      <c r="AO22" s="3">
        <v>479.69</v>
      </c>
      <c r="AP22" s="3">
        <v>477.01</v>
      </c>
      <c r="AQ22" s="3">
        <v>487.3</v>
      </c>
      <c r="AR22" s="3">
        <v>135.47</v>
      </c>
      <c r="AS22" s="3">
        <v>1006.24</v>
      </c>
      <c r="AT22" s="3">
        <v>747.36</v>
      </c>
      <c r="AU22" s="3">
        <v>2190.23</v>
      </c>
      <c r="AV22" s="3">
        <v>1961.69</v>
      </c>
      <c r="AW22" s="3">
        <v>486.21</v>
      </c>
      <c r="AX22" s="3">
        <v>1079.6400000000001</v>
      </c>
      <c r="AY22" s="3">
        <v>4246.6400000000003</v>
      </c>
      <c r="AZ22" s="3">
        <v>1.5</v>
      </c>
      <c r="BA22" s="3">
        <v>954.85</v>
      </c>
      <c r="BB22" s="3">
        <v>773.83</v>
      </c>
      <c r="BC22" s="3">
        <v>556.77</v>
      </c>
      <c r="BD22" s="3">
        <v>223.72</v>
      </c>
      <c r="BE22" s="3">
        <v>0.92</v>
      </c>
      <c r="BF22" s="3">
        <v>1.39</v>
      </c>
      <c r="BG22" s="3">
        <v>1.05</v>
      </c>
      <c r="BH22" s="3">
        <v>2.58</v>
      </c>
      <c r="BI22" s="3">
        <v>0.03</v>
      </c>
      <c r="BJ22" s="3">
        <v>0.39</v>
      </c>
      <c r="BK22" s="3">
        <v>0.01</v>
      </c>
      <c r="BL22" s="3">
        <v>3.23</v>
      </c>
      <c r="BM22" s="3">
        <v>0.01</v>
      </c>
      <c r="BN22" s="3">
        <v>1.01</v>
      </c>
      <c r="BO22" s="3">
        <v>0.81</v>
      </c>
      <c r="BP22" s="3">
        <v>0.64</v>
      </c>
      <c r="BQ22" s="3">
        <v>0</v>
      </c>
      <c r="BR22" s="3">
        <v>1.3</v>
      </c>
      <c r="BS22" s="3">
        <v>0.28000000000000003</v>
      </c>
      <c r="BT22" s="3">
        <v>31.84</v>
      </c>
      <c r="BU22" s="3">
        <v>0</v>
      </c>
      <c r="BV22" s="3">
        <v>0</v>
      </c>
      <c r="BW22" s="3">
        <v>14.62</v>
      </c>
      <c r="BX22" s="3">
        <v>0.26</v>
      </c>
      <c r="BY22" s="3">
        <v>0.08</v>
      </c>
      <c r="BZ22" s="3">
        <v>0</v>
      </c>
      <c r="CA22" s="3">
        <v>0</v>
      </c>
      <c r="CB22" s="3">
        <v>0</v>
      </c>
      <c r="CC22" s="19"/>
    </row>
    <row r="23" spans="1:81" s="3" customFormat="1" ht="15">
      <c r="A23" s="50" t="str">
        <f>"241"</f>
        <v>241</v>
      </c>
      <c r="B23" s="13" t="s">
        <v>87</v>
      </c>
      <c r="C23" s="24" t="str">
        <f>"200"</f>
        <v>200</v>
      </c>
      <c r="D23" s="13">
        <v>0</v>
      </c>
      <c r="E23" s="82">
        <v>0.49</v>
      </c>
      <c r="F23" s="82"/>
      <c r="G23" s="82">
        <v>0.03</v>
      </c>
      <c r="H23" s="82"/>
      <c r="I23" s="21">
        <v>18.260000000000002</v>
      </c>
      <c r="J23" s="21">
        <v>72.13</v>
      </c>
      <c r="K23" s="13">
        <v>0</v>
      </c>
      <c r="L23" s="13">
        <v>0</v>
      </c>
      <c r="M23" s="13">
        <v>0</v>
      </c>
      <c r="N23" s="13">
        <v>0</v>
      </c>
      <c r="O23" s="13">
        <v>17.989999999999998</v>
      </c>
      <c r="P23" s="13">
        <v>0.27</v>
      </c>
      <c r="Q23" s="13">
        <v>1.64</v>
      </c>
      <c r="R23" s="13">
        <v>0</v>
      </c>
      <c r="S23" s="13">
        <v>0</v>
      </c>
      <c r="T23" s="13">
        <v>0.15</v>
      </c>
      <c r="U23" s="13">
        <v>0.42</v>
      </c>
      <c r="V23" s="13">
        <v>43.85</v>
      </c>
      <c r="W23" s="13">
        <v>624.58000000000004</v>
      </c>
      <c r="X23" s="20">
        <v>82.85</v>
      </c>
      <c r="Y23" s="20">
        <v>56.64</v>
      </c>
      <c r="Z23" s="20">
        <v>67.510000000000005</v>
      </c>
      <c r="AA23" s="20">
        <v>1.23</v>
      </c>
      <c r="AB23" s="20">
        <v>0</v>
      </c>
      <c r="AC23" s="20">
        <v>0</v>
      </c>
      <c r="AD23" s="20">
        <v>0</v>
      </c>
      <c r="AE23" s="20">
        <v>0</v>
      </c>
      <c r="AF23" s="20">
        <v>0.05</v>
      </c>
      <c r="AG23" s="20">
        <v>7.0000000000000007E-2</v>
      </c>
      <c r="AH23" s="20">
        <v>0.91</v>
      </c>
      <c r="AI23" s="20">
        <v>0</v>
      </c>
      <c r="AJ23" s="20">
        <v>12.76</v>
      </c>
      <c r="AK23" s="3">
        <v>0</v>
      </c>
      <c r="AL23" s="3">
        <v>0</v>
      </c>
      <c r="AM23" s="3">
        <v>0</v>
      </c>
      <c r="AN23" s="3">
        <v>33.71</v>
      </c>
      <c r="AO23" s="3">
        <v>39.770000000000003</v>
      </c>
      <c r="AP23" s="3">
        <v>24.96</v>
      </c>
      <c r="AQ23" s="3">
        <v>108.57</v>
      </c>
      <c r="AR23" s="3">
        <v>5.92</v>
      </c>
      <c r="AS23" s="3">
        <v>32.86</v>
      </c>
      <c r="AT23" s="3">
        <v>54.15</v>
      </c>
      <c r="AU23" s="3">
        <v>168.64</v>
      </c>
      <c r="AV23" s="3">
        <v>152.31</v>
      </c>
      <c r="AW23" s="3">
        <v>22.7</v>
      </c>
      <c r="AX23" s="3">
        <v>13.68</v>
      </c>
      <c r="AY23" s="3">
        <v>211.51</v>
      </c>
      <c r="AZ23" s="3">
        <v>8.4600000000000009</v>
      </c>
      <c r="BA23" s="3">
        <v>201.07</v>
      </c>
      <c r="BB23" s="3">
        <v>141.85</v>
      </c>
      <c r="BC23" s="3">
        <v>24.96</v>
      </c>
      <c r="BD23" s="3">
        <v>31.73</v>
      </c>
      <c r="BE23" s="3">
        <v>0.01</v>
      </c>
      <c r="BF23" s="3">
        <v>0.01</v>
      </c>
      <c r="BG23" s="3">
        <v>0</v>
      </c>
      <c r="BH23" s="3">
        <v>0.01</v>
      </c>
      <c r="BI23" s="3">
        <v>0.01</v>
      </c>
      <c r="BJ23" s="3">
        <v>0</v>
      </c>
      <c r="BK23" s="3">
        <v>0</v>
      </c>
      <c r="BL23" s="3">
        <v>0.09</v>
      </c>
      <c r="BM23" s="3">
        <v>0</v>
      </c>
      <c r="BN23" s="3">
        <v>0.01</v>
      </c>
      <c r="BO23" s="3">
        <v>0.01</v>
      </c>
      <c r="BP23" s="3">
        <v>0</v>
      </c>
      <c r="BQ23" s="3">
        <v>0</v>
      </c>
      <c r="BR23" s="3">
        <v>0</v>
      </c>
      <c r="BS23" s="3">
        <v>0.02</v>
      </c>
      <c r="BT23" s="3">
        <v>7.0000000000000007E-2</v>
      </c>
      <c r="BU23" s="3">
        <v>0</v>
      </c>
      <c r="BV23" s="3">
        <v>0</v>
      </c>
      <c r="BW23" s="3">
        <v>0.15</v>
      </c>
      <c r="BX23" s="3">
        <v>0.11</v>
      </c>
      <c r="BY23" s="3">
        <v>0.01</v>
      </c>
      <c r="BZ23" s="3">
        <v>0</v>
      </c>
      <c r="CA23" s="3">
        <v>0</v>
      </c>
      <c r="CB23" s="3">
        <v>0</v>
      </c>
      <c r="CC23" s="19"/>
    </row>
    <row r="24" spans="1:81" s="3" customFormat="1" ht="15">
      <c r="A24" s="54">
        <v>0.61538461538461542</v>
      </c>
      <c r="B24" s="13" t="s">
        <v>79</v>
      </c>
      <c r="C24" s="17">
        <v>36</v>
      </c>
      <c r="D24" s="13">
        <v>0</v>
      </c>
      <c r="E24" s="82">
        <v>2.38</v>
      </c>
      <c r="F24" s="82"/>
      <c r="G24" s="82">
        <v>0.23</v>
      </c>
      <c r="H24" s="82"/>
      <c r="I24" s="21">
        <v>16.82</v>
      </c>
      <c r="J24" s="21">
        <v>80.78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20">
        <v>5.39</v>
      </c>
      <c r="Y24" s="20">
        <v>7.96</v>
      </c>
      <c r="Z24" s="20">
        <v>20.98</v>
      </c>
      <c r="AA24" s="20">
        <v>0.56000000000000005</v>
      </c>
      <c r="AB24" s="20">
        <v>0</v>
      </c>
      <c r="AC24" s="20"/>
      <c r="AD24" s="20">
        <v>0</v>
      </c>
      <c r="AE24" s="20">
        <v>0</v>
      </c>
      <c r="AF24" s="20">
        <v>0.04</v>
      </c>
      <c r="AG24" s="20"/>
      <c r="AH24" s="20"/>
      <c r="AI24" s="20"/>
      <c r="AJ24" s="20">
        <v>0</v>
      </c>
      <c r="AK24" s="3">
        <v>0</v>
      </c>
      <c r="AL24" s="3">
        <v>0</v>
      </c>
      <c r="AM24" s="3">
        <v>0</v>
      </c>
      <c r="AN24" s="3">
        <v>152.69</v>
      </c>
      <c r="AO24" s="3">
        <v>50.63</v>
      </c>
      <c r="AP24" s="3">
        <v>30.02</v>
      </c>
      <c r="AQ24" s="3">
        <v>60.03</v>
      </c>
      <c r="AR24" s="3">
        <v>22.71</v>
      </c>
      <c r="AS24" s="3">
        <v>108.58</v>
      </c>
      <c r="AT24" s="3">
        <v>67.34</v>
      </c>
      <c r="AU24" s="3">
        <v>93.96</v>
      </c>
      <c r="AV24" s="3">
        <v>77.52</v>
      </c>
      <c r="AW24" s="3">
        <v>40.72</v>
      </c>
      <c r="AX24" s="3">
        <v>72.040000000000006</v>
      </c>
      <c r="AY24" s="3">
        <v>602.39</v>
      </c>
      <c r="AZ24" s="3">
        <v>70.47</v>
      </c>
      <c r="BA24" s="3">
        <v>196.27</v>
      </c>
      <c r="BB24" s="3">
        <v>85.35</v>
      </c>
      <c r="BC24" s="3">
        <v>56.64</v>
      </c>
      <c r="BD24" s="3">
        <v>44.89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0.04</v>
      </c>
      <c r="BL24" s="3">
        <v>0.02</v>
      </c>
      <c r="BM24" s="3">
        <v>0.02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0.02</v>
      </c>
      <c r="BU24" s="3">
        <v>0</v>
      </c>
      <c r="BV24" s="3">
        <v>0</v>
      </c>
      <c r="BW24" s="3">
        <v>0.08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19"/>
    </row>
    <row r="25" spans="1:81" s="3" customFormat="1" ht="15">
      <c r="A25" s="54">
        <v>0.53846153846153844</v>
      </c>
      <c r="B25" s="13" t="s">
        <v>88</v>
      </c>
      <c r="C25" s="17">
        <v>36</v>
      </c>
      <c r="D25" s="13">
        <v>0</v>
      </c>
      <c r="E25" s="82">
        <v>2.38</v>
      </c>
      <c r="F25" s="82"/>
      <c r="G25" s="82">
        <v>0.43</v>
      </c>
      <c r="H25" s="82"/>
      <c r="I25" s="21">
        <v>12.02</v>
      </c>
      <c r="J25" s="21">
        <v>63.64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20">
        <v>12.6</v>
      </c>
      <c r="Y25" s="20">
        <v>16.920000000000002</v>
      </c>
      <c r="Z25" s="20">
        <v>56.88</v>
      </c>
      <c r="AA25" s="20">
        <v>1.4</v>
      </c>
      <c r="AB25" s="20">
        <v>0</v>
      </c>
      <c r="AC25" s="20"/>
      <c r="AD25" s="20">
        <v>0</v>
      </c>
      <c r="AE25" s="20">
        <v>0</v>
      </c>
      <c r="AF25" s="20">
        <v>0.06</v>
      </c>
      <c r="AG25" s="20"/>
      <c r="AH25" s="20"/>
      <c r="AI25" s="20"/>
      <c r="AJ25" s="20">
        <v>0</v>
      </c>
      <c r="AK25" s="3">
        <v>0</v>
      </c>
      <c r="AL25" s="3">
        <v>0</v>
      </c>
      <c r="AM25" s="3">
        <v>0</v>
      </c>
      <c r="AN25" s="3">
        <v>106.75</v>
      </c>
      <c r="AO25" s="3">
        <v>55.75</v>
      </c>
      <c r="AP25" s="3">
        <v>23.25</v>
      </c>
      <c r="AQ25" s="3">
        <v>49.5</v>
      </c>
      <c r="AR25" s="3">
        <v>20</v>
      </c>
      <c r="AS25" s="3">
        <v>92.75</v>
      </c>
      <c r="AT25" s="3">
        <v>74.25</v>
      </c>
      <c r="AU25" s="3">
        <v>72.75</v>
      </c>
      <c r="AV25" s="3">
        <v>116</v>
      </c>
      <c r="AW25" s="3">
        <v>31</v>
      </c>
      <c r="AX25" s="3">
        <v>77.5</v>
      </c>
      <c r="AY25" s="3">
        <v>382.25</v>
      </c>
      <c r="AZ25" s="3">
        <v>67.5</v>
      </c>
      <c r="BA25" s="3">
        <v>131.5</v>
      </c>
      <c r="BB25" s="3">
        <v>72.75</v>
      </c>
      <c r="BC25" s="3">
        <v>45</v>
      </c>
      <c r="BD25" s="3">
        <v>32.5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0.05</v>
      </c>
      <c r="BL25" s="3">
        <v>0.04</v>
      </c>
      <c r="BM25" s="3">
        <v>0.03</v>
      </c>
      <c r="BN25" s="3">
        <v>0</v>
      </c>
      <c r="BO25" s="3">
        <v>0.01</v>
      </c>
      <c r="BP25" s="3">
        <v>0</v>
      </c>
      <c r="BQ25" s="3">
        <v>0</v>
      </c>
      <c r="BR25" s="3">
        <v>0</v>
      </c>
      <c r="BS25" s="3">
        <v>0</v>
      </c>
      <c r="BT25" s="3">
        <v>0.03</v>
      </c>
      <c r="BU25" s="3">
        <v>0</v>
      </c>
      <c r="BV25" s="3">
        <v>0</v>
      </c>
      <c r="BW25" s="3">
        <v>0.12</v>
      </c>
      <c r="BX25" s="3">
        <v>0.02</v>
      </c>
      <c r="BY25" s="3">
        <v>0</v>
      </c>
      <c r="BZ25" s="3">
        <v>0</v>
      </c>
      <c r="CA25" s="3">
        <v>0</v>
      </c>
      <c r="CB25" s="3">
        <v>0</v>
      </c>
      <c r="CC25" s="19"/>
    </row>
    <row r="26" spans="1:81" s="3" customFormat="1" ht="15">
      <c r="A26" s="13"/>
      <c r="B26" s="52" t="s">
        <v>81</v>
      </c>
      <c r="C26" s="24"/>
      <c r="D26" s="13">
        <v>175.97</v>
      </c>
      <c r="E26" s="82">
        <f>SUM(E18:F25)</f>
        <v>29.389999999999997</v>
      </c>
      <c r="F26" s="82"/>
      <c r="G26" s="82">
        <f>SUM(G18:H25)</f>
        <v>26.23</v>
      </c>
      <c r="H26" s="82"/>
      <c r="I26" s="21">
        <f>SUM(I18:I25)</f>
        <v>98.92</v>
      </c>
      <c r="J26" s="21">
        <f>SUM(J18:J25)</f>
        <v>754.88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20">
        <f>SUM(X18:X25)</f>
        <v>328.20000000000005</v>
      </c>
      <c r="Y26" s="20">
        <f>SUM(Y18:Y25)</f>
        <v>234.52999999999997</v>
      </c>
      <c r="Z26" s="20">
        <f>SUM(Z18:Z25)</f>
        <v>598.87</v>
      </c>
      <c r="AA26" s="20">
        <f>SUM(AA18:AA25)</f>
        <v>8.07</v>
      </c>
      <c r="AB26" s="20">
        <f>SUM(AB18:AB25)</f>
        <v>0</v>
      </c>
      <c r="AC26" s="20"/>
      <c r="AD26" s="20">
        <f>SUM(AD18:AD25)</f>
        <v>0</v>
      </c>
      <c r="AE26" s="20">
        <f>SUM(AE18:AE25)</f>
        <v>0</v>
      </c>
      <c r="AF26" s="20">
        <f>SUM(AF18:AF25)</f>
        <v>0.54</v>
      </c>
      <c r="AG26" s="20"/>
      <c r="AH26" s="20"/>
      <c r="AI26" s="20"/>
      <c r="AJ26" s="20">
        <f>SUM(AJ18:AJ25)</f>
        <v>58.08</v>
      </c>
      <c r="AK26" s="3">
        <v>0</v>
      </c>
      <c r="AL26" s="3">
        <v>0</v>
      </c>
      <c r="AM26" s="3">
        <v>0</v>
      </c>
      <c r="AN26" s="3">
        <v>2725.93</v>
      </c>
      <c r="AO26" s="3">
        <v>1501.06</v>
      </c>
      <c r="AP26" s="3">
        <v>933.36</v>
      </c>
      <c r="AQ26" s="3">
        <v>1335.98</v>
      </c>
      <c r="AR26" s="3">
        <v>354.74</v>
      </c>
      <c r="AS26" s="3">
        <v>2012</v>
      </c>
      <c r="AT26" s="3">
        <v>1773.4</v>
      </c>
      <c r="AU26" s="3">
        <v>4169.8599999999997</v>
      </c>
      <c r="AV26" s="3">
        <v>3984.71</v>
      </c>
      <c r="AW26" s="3">
        <v>1055.3399999999999</v>
      </c>
      <c r="AX26" s="3">
        <v>2067.2199999999998</v>
      </c>
      <c r="AY26" s="3">
        <v>8741.25</v>
      </c>
      <c r="AZ26" s="3">
        <v>244.15</v>
      </c>
      <c r="BA26" s="3">
        <v>2301.92</v>
      </c>
      <c r="BB26" s="3">
        <v>1825.26</v>
      </c>
      <c r="BC26" s="3">
        <v>1212.18</v>
      </c>
      <c r="BD26" s="3">
        <v>563.41999999999996</v>
      </c>
      <c r="BE26" s="3">
        <v>1.47</v>
      </c>
      <c r="BF26" s="3">
        <v>2.0299999999999998</v>
      </c>
      <c r="BG26" s="3">
        <v>1.53</v>
      </c>
      <c r="BH26" s="3">
        <v>3.74</v>
      </c>
      <c r="BI26" s="3">
        <v>0.17</v>
      </c>
      <c r="BJ26" s="3">
        <v>1.35</v>
      </c>
      <c r="BK26" s="3">
        <v>0.11</v>
      </c>
      <c r="BL26" s="3">
        <v>16.46</v>
      </c>
      <c r="BM26" s="3">
        <v>0.06</v>
      </c>
      <c r="BN26" s="3">
        <v>13.94</v>
      </c>
      <c r="BO26" s="3">
        <v>3.99</v>
      </c>
      <c r="BP26" s="3">
        <v>0.99</v>
      </c>
      <c r="BQ26" s="3">
        <v>0</v>
      </c>
      <c r="BR26" s="3">
        <v>1.33</v>
      </c>
      <c r="BS26" s="3">
        <v>1.02</v>
      </c>
      <c r="BT26" s="3">
        <v>61.79</v>
      </c>
      <c r="BU26" s="3">
        <v>0.02</v>
      </c>
      <c r="BV26" s="3">
        <v>0</v>
      </c>
      <c r="BW26" s="3">
        <v>24.75</v>
      </c>
      <c r="BX26" s="3">
        <v>0.61</v>
      </c>
      <c r="BY26" s="3">
        <v>0.14000000000000001</v>
      </c>
      <c r="BZ26" s="3">
        <v>0</v>
      </c>
      <c r="CA26" s="3">
        <v>0</v>
      </c>
      <c r="CB26" s="3">
        <v>175.97</v>
      </c>
      <c r="CC26" s="19"/>
    </row>
    <row r="27" spans="1:81" s="3" customFormat="1" ht="15">
      <c r="A27" s="13"/>
      <c r="B27" s="52" t="s">
        <v>89</v>
      </c>
      <c r="C27" s="24"/>
      <c r="D27" s="13">
        <v>175.97</v>
      </c>
      <c r="E27" s="82">
        <f>E16+E26</f>
        <v>46.36999999999999</v>
      </c>
      <c r="F27" s="82"/>
      <c r="G27" s="82">
        <f>G16+G26</f>
        <v>41.68</v>
      </c>
      <c r="H27" s="82"/>
      <c r="I27" s="21">
        <f>I16+I26</f>
        <v>172.03</v>
      </c>
      <c r="J27" s="21">
        <f>J16+J26</f>
        <v>1255.55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20">
        <f>X26</f>
        <v>328.20000000000005</v>
      </c>
      <c r="Y27" s="20">
        <f>Y16+Y26</f>
        <v>382.89</v>
      </c>
      <c r="Z27" s="20">
        <f>Z16+Z26</f>
        <v>1041.0999999999999</v>
      </c>
      <c r="AA27" s="20">
        <f>AA16+AA26</f>
        <v>14</v>
      </c>
      <c r="AB27" s="20">
        <f>AB16+AB26</f>
        <v>0</v>
      </c>
      <c r="AC27" s="20"/>
      <c r="AD27" s="20">
        <f>AD16+AD26</f>
        <v>0</v>
      </c>
      <c r="AE27" s="20">
        <f>AE16+AE26</f>
        <v>0</v>
      </c>
      <c r="AF27" s="20">
        <f>AF16+AF26</f>
        <v>0.78</v>
      </c>
      <c r="AG27" s="20"/>
      <c r="AH27" s="20"/>
      <c r="AI27" s="20"/>
      <c r="AJ27" s="20">
        <f>AJ16+AJ26</f>
        <v>81.22</v>
      </c>
      <c r="AK27" s="3">
        <v>0</v>
      </c>
      <c r="AL27" s="3">
        <v>0</v>
      </c>
      <c r="AM27" s="3">
        <v>0</v>
      </c>
      <c r="AN27" s="3">
        <v>5864.05</v>
      </c>
      <c r="AO27" s="3">
        <v>2845.81</v>
      </c>
      <c r="AP27" s="3">
        <v>2031.84</v>
      </c>
      <c r="AQ27" s="3">
        <v>2630.1</v>
      </c>
      <c r="AR27" s="3">
        <v>775.66</v>
      </c>
      <c r="AS27" s="3">
        <v>4356.17</v>
      </c>
      <c r="AT27" s="3">
        <v>3537.29</v>
      </c>
      <c r="AU27" s="3">
        <v>8900.9699999999993</v>
      </c>
      <c r="AV27" s="3">
        <v>8436.51</v>
      </c>
      <c r="AW27" s="3">
        <v>2200.4499999999998</v>
      </c>
      <c r="AX27" s="3">
        <v>4396.66</v>
      </c>
      <c r="AY27" s="3">
        <v>18585.810000000001</v>
      </c>
      <c r="AZ27" s="3">
        <v>609.24</v>
      </c>
      <c r="BA27" s="3">
        <v>4934.59</v>
      </c>
      <c r="BB27" s="3">
        <v>3794.05</v>
      </c>
      <c r="BC27" s="3">
        <v>2641.29</v>
      </c>
      <c r="BD27" s="3">
        <v>1134.0899999999999</v>
      </c>
      <c r="BE27" s="3">
        <v>3.39</v>
      </c>
      <c r="BF27" s="3">
        <v>4.9000000000000004</v>
      </c>
      <c r="BG27" s="3">
        <v>3.75</v>
      </c>
      <c r="BH27" s="3">
        <v>9.23</v>
      </c>
      <c r="BI27" s="3">
        <v>0.45</v>
      </c>
      <c r="BJ27" s="3">
        <v>2.76</v>
      </c>
      <c r="BK27" s="3">
        <v>0.4</v>
      </c>
      <c r="BL27" s="3">
        <v>26</v>
      </c>
      <c r="BM27" s="3">
        <v>0.2</v>
      </c>
      <c r="BN27" s="3">
        <v>17.63</v>
      </c>
      <c r="BO27" s="3">
        <v>5.7</v>
      </c>
      <c r="BP27" s="3">
        <v>2.25</v>
      </c>
      <c r="BQ27" s="3">
        <v>0</v>
      </c>
      <c r="BR27" s="3">
        <v>4</v>
      </c>
      <c r="BS27" s="3">
        <v>1.88</v>
      </c>
      <c r="BT27" s="3">
        <v>129.72999999999999</v>
      </c>
      <c r="BU27" s="3">
        <v>0.03</v>
      </c>
      <c r="BV27" s="3">
        <v>0</v>
      </c>
      <c r="BW27" s="3">
        <v>51.34</v>
      </c>
      <c r="BX27" s="3">
        <v>1.51</v>
      </c>
      <c r="BY27" s="3">
        <v>0.4</v>
      </c>
      <c r="BZ27" s="3">
        <v>0</v>
      </c>
      <c r="CA27" s="3">
        <v>0</v>
      </c>
      <c r="CB27" s="3">
        <v>175.97</v>
      </c>
      <c r="CC27" s="19"/>
    </row>
    <row r="28" spans="1:81" s="3" customFormat="1" ht="15">
      <c r="C28" s="19"/>
      <c r="E28" s="19"/>
      <c r="F28" s="19"/>
      <c r="G28" s="19"/>
      <c r="H28" s="19"/>
      <c r="I28" s="19"/>
      <c r="J28" s="19"/>
      <c r="X28" s="3" t="s">
        <v>117</v>
      </c>
      <c r="CC28" s="19"/>
    </row>
    <row r="29" spans="1:81" s="3" customFormat="1" ht="15">
      <c r="C29" s="19"/>
      <c r="E29" s="19"/>
      <c r="F29" s="19"/>
      <c r="G29" s="19"/>
      <c r="H29" s="19"/>
      <c r="I29" s="19"/>
      <c r="J29" s="19"/>
      <c r="CC29" s="19"/>
    </row>
    <row r="30" spans="1:81" s="3" customFormat="1" ht="15">
      <c r="C30" s="19"/>
      <c r="E30" s="19"/>
      <c r="F30" s="19"/>
      <c r="G30" s="19"/>
      <c r="H30" s="19"/>
      <c r="I30" s="19"/>
      <c r="J30" s="19"/>
      <c r="CC30" s="19"/>
    </row>
    <row r="31" spans="1:81" s="3" customFormat="1" ht="15">
      <c r="C31" s="19"/>
      <c r="E31" s="19"/>
      <c r="F31" s="19"/>
      <c r="G31" s="19"/>
      <c r="H31" s="19"/>
      <c r="I31" s="19"/>
      <c r="J31" s="19"/>
      <c r="CC31" s="19"/>
    </row>
    <row r="32" spans="1:81" s="3" customFormat="1" ht="15">
      <c r="C32" s="19"/>
      <c r="E32" s="19"/>
      <c r="F32" s="19"/>
      <c r="G32" s="19"/>
      <c r="H32" s="19"/>
      <c r="I32" s="19"/>
      <c r="J32" s="19"/>
      <c r="CC32" s="19"/>
    </row>
    <row r="33" spans="3:81" s="3" customFormat="1" ht="15">
      <c r="C33" s="19"/>
      <c r="E33" s="19"/>
      <c r="F33" s="19"/>
      <c r="G33" s="19"/>
      <c r="H33" s="19"/>
      <c r="I33" s="19"/>
      <c r="J33" s="19"/>
      <c r="CC33" s="19"/>
    </row>
    <row r="34" spans="3:81" s="3" customFormat="1" ht="15">
      <c r="C34" s="19"/>
      <c r="E34" s="19"/>
      <c r="F34" s="19"/>
      <c r="G34" s="19"/>
      <c r="H34" s="19"/>
      <c r="I34" s="19"/>
      <c r="J34" s="19"/>
      <c r="CC34" s="19"/>
    </row>
    <row r="35" spans="3:81" s="3" customFormat="1" ht="15">
      <c r="C35" s="19"/>
      <c r="E35" s="19"/>
      <c r="F35" s="19"/>
      <c r="G35" s="19"/>
      <c r="H35" s="19"/>
      <c r="I35" s="19"/>
      <c r="J35" s="19"/>
      <c r="CC35" s="19"/>
    </row>
    <row r="36" spans="3:81" s="3" customFormat="1" ht="15">
      <c r="C36" s="19"/>
      <c r="E36" s="19"/>
      <c r="F36" s="19"/>
      <c r="G36" s="19"/>
      <c r="H36" s="19"/>
      <c r="I36" s="19"/>
      <c r="J36" s="19"/>
      <c r="CC36" s="19"/>
    </row>
    <row r="37" spans="3:81" s="3" customFormat="1" ht="15">
      <c r="C37" s="19"/>
      <c r="E37" s="19"/>
      <c r="F37" s="19"/>
      <c r="G37" s="19"/>
      <c r="H37" s="19"/>
      <c r="I37" s="19"/>
      <c r="J37" s="19"/>
      <c r="CC37" s="19"/>
    </row>
    <row r="38" spans="3:81" s="3" customFormat="1" ht="15">
      <c r="C38" s="19"/>
      <c r="E38" s="19"/>
      <c r="F38" s="19"/>
      <c r="G38" s="19"/>
      <c r="H38" s="19"/>
      <c r="I38" s="19"/>
      <c r="J38" s="19"/>
      <c r="CC38" s="19"/>
    </row>
    <row r="39" spans="3:81" s="3" customFormat="1" ht="15">
      <c r="C39" s="19"/>
      <c r="E39" s="19"/>
      <c r="F39" s="19"/>
      <c r="G39" s="19"/>
      <c r="H39" s="19"/>
      <c r="I39" s="19"/>
      <c r="J39" s="19"/>
      <c r="CC39" s="19"/>
    </row>
    <row r="40" spans="3:81" s="3" customFormat="1" ht="15">
      <c r="C40" s="19"/>
      <c r="E40" s="19"/>
      <c r="F40" s="19"/>
      <c r="G40" s="19"/>
      <c r="H40" s="19"/>
      <c r="I40" s="19"/>
      <c r="J40" s="19"/>
      <c r="CC40" s="19"/>
    </row>
    <row r="41" spans="3:81" s="3" customFormat="1" ht="15">
      <c r="C41" s="19"/>
      <c r="E41" s="19"/>
      <c r="F41" s="19"/>
      <c r="G41" s="19"/>
      <c r="H41" s="19"/>
      <c r="I41" s="19"/>
      <c r="J41" s="19"/>
      <c r="CC41" s="19"/>
    </row>
    <row r="42" spans="3:81" s="3" customFormat="1" ht="15">
      <c r="C42" s="19"/>
      <c r="E42" s="19"/>
      <c r="F42" s="19"/>
      <c r="G42" s="19"/>
      <c r="H42" s="19"/>
      <c r="I42" s="19"/>
      <c r="J42" s="19"/>
      <c r="CC42" s="19"/>
    </row>
    <row r="43" spans="3:81" s="3" customFormat="1" ht="15">
      <c r="C43" s="19"/>
      <c r="E43" s="19"/>
      <c r="F43" s="19"/>
      <c r="G43" s="19"/>
      <c r="H43" s="19"/>
      <c r="I43" s="19"/>
      <c r="J43" s="19"/>
      <c r="CC43" s="19"/>
    </row>
    <row r="44" spans="3:81" s="3" customFormat="1" ht="15">
      <c r="C44" s="19"/>
      <c r="E44" s="19"/>
      <c r="F44" s="19"/>
      <c r="G44" s="19"/>
      <c r="H44" s="19"/>
      <c r="I44" s="19"/>
      <c r="J44" s="19"/>
      <c r="CC44" s="19"/>
    </row>
    <row r="45" spans="3:81" s="3" customFormat="1" ht="15">
      <c r="C45" s="19"/>
      <c r="E45" s="19"/>
      <c r="F45" s="19"/>
      <c r="G45" s="19"/>
      <c r="H45" s="19"/>
      <c r="I45" s="19"/>
      <c r="J45" s="19"/>
      <c r="CC45" s="19"/>
    </row>
    <row r="46" spans="3:81" s="3" customFormat="1" ht="15">
      <c r="C46" s="19"/>
      <c r="E46" s="19"/>
      <c r="F46" s="19"/>
      <c r="G46" s="19"/>
      <c r="H46" s="19"/>
      <c r="I46" s="19"/>
      <c r="J46" s="19"/>
      <c r="CC46" s="19"/>
    </row>
    <row r="47" spans="3:81" s="3" customFormat="1" ht="15">
      <c r="C47" s="19"/>
      <c r="E47" s="19"/>
      <c r="F47" s="19"/>
      <c r="G47" s="19"/>
      <c r="H47" s="19"/>
      <c r="I47" s="19"/>
      <c r="J47" s="19"/>
      <c r="CC47" s="19"/>
    </row>
    <row r="48" spans="3:81" s="3" customFormat="1" ht="15">
      <c r="C48" s="19"/>
      <c r="E48" s="19"/>
      <c r="F48" s="19"/>
      <c r="G48" s="19"/>
      <c r="H48" s="19"/>
      <c r="I48" s="19"/>
      <c r="J48" s="19"/>
      <c r="CC48" s="19"/>
    </row>
    <row r="49" spans="3:81" s="3" customFormat="1" ht="15">
      <c r="C49" s="19"/>
      <c r="E49" s="19"/>
      <c r="F49" s="19"/>
      <c r="G49" s="19"/>
      <c r="H49" s="19"/>
      <c r="I49" s="19"/>
      <c r="J49" s="19"/>
      <c r="CC49" s="19"/>
    </row>
    <row r="50" spans="3:81" s="3" customFormat="1" ht="15">
      <c r="C50" s="19"/>
      <c r="E50" s="19"/>
      <c r="F50" s="19"/>
      <c r="G50" s="19"/>
      <c r="H50" s="19"/>
      <c r="I50" s="19"/>
      <c r="J50" s="19"/>
      <c r="CC50" s="19"/>
    </row>
    <row r="51" spans="3:81" s="3" customFormat="1" ht="15">
      <c r="C51" s="19"/>
      <c r="E51" s="19"/>
      <c r="F51" s="19"/>
      <c r="G51" s="19"/>
      <c r="H51" s="19"/>
      <c r="I51" s="19"/>
      <c r="J51" s="19"/>
      <c r="CC51" s="19"/>
    </row>
    <row r="52" spans="3:81" s="3" customFormat="1" ht="15">
      <c r="C52" s="19"/>
      <c r="E52" s="19"/>
      <c r="F52" s="19"/>
      <c r="G52" s="19"/>
      <c r="H52" s="19"/>
      <c r="I52" s="19"/>
      <c r="J52" s="19"/>
      <c r="CC52" s="19"/>
    </row>
    <row r="53" spans="3:81" s="3" customFormat="1" ht="15">
      <c r="C53" s="19"/>
      <c r="E53" s="19"/>
      <c r="F53" s="19"/>
      <c r="G53" s="19"/>
      <c r="H53" s="19"/>
      <c r="I53" s="19"/>
      <c r="J53" s="19"/>
      <c r="CC53" s="19"/>
    </row>
    <row r="54" spans="3:81" s="3" customFormat="1" ht="15">
      <c r="C54" s="19"/>
      <c r="E54" s="19"/>
      <c r="F54" s="19"/>
      <c r="G54" s="19"/>
      <c r="H54" s="19"/>
      <c r="I54" s="19"/>
      <c r="J54" s="19"/>
      <c r="CC54" s="19"/>
    </row>
    <row r="55" spans="3:81" s="3" customFormat="1" ht="15">
      <c r="C55" s="19"/>
      <c r="E55" s="19"/>
      <c r="F55" s="19"/>
      <c r="G55" s="19"/>
      <c r="H55" s="19"/>
      <c r="I55" s="19"/>
      <c r="J55" s="19"/>
      <c r="CC55" s="19"/>
    </row>
    <row r="56" spans="3:81" s="3" customFormat="1" ht="15">
      <c r="C56" s="19"/>
      <c r="E56" s="19"/>
      <c r="F56" s="19"/>
      <c r="G56" s="19"/>
      <c r="H56" s="19"/>
      <c r="I56" s="19"/>
      <c r="J56" s="19"/>
      <c r="CC56" s="19"/>
    </row>
    <row r="57" spans="3:81" s="3" customFormat="1" ht="15">
      <c r="C57" s="19"/>
      <c r="E57" s="19"/>
      <c r="F57" s="19"/>
      <c r="G57" s="19"/>
      <c r="H57" s="19"/>
      <c r="I57" s="19"/>
      <c r="J57" s="19"/>
      <c r="CC57" s="19"/>
    </row>
    <row r="58" spans="3:81" s="3" customFormat="1" ht="15">
      <c r="C58" s="19"/>
      <c r="E58" s="19"/>
      <c r="F58" s="19"/>
      <c r="G58" s="19"/>
      <c r="H58" s="19"/>
      <c r="I58" s="19"/>
      <c r="J58" s="19"/>
      <c r="CC58" s="19"/>
    </row>
    <row r="59" spans="3:81" s="3" customFormat="1" ht="15">
      <c r="C59" s="19"/>
      <c r="E59" s="19"/>
      <c r="F59" s="19"/>
      <c r="G59" s="19"/>
      <c r="H59" s="19"/>
      <c r="I59" s="19"/>
      <c r="J59" s="19"/>
      <c r="CC59" s="19"/>
    </row>
    <row r="60" spans="3:81" s="3" customFormat="1" ht="15">
      <c r="C60" s="19"/>
      <c r="E60" s="19"/>
      <c r="F60" s="19"/>
      <c r="G60" s="19"/>
      <c r="H60" s="19"/>
      <c r="I60" s="19"/>
      <c r="J60" s="19"/>
      <c r="CC60" s="19"/>
    </row>
    <row r="61" spans="3:81" s="3" customFormat="1" ht="15">
      <c r="C61" s="19"/>
      <c r="E61" s="19"/>
      <c r="F61" s="19"/>
      <c r="G61" s="19"/>
      <c r="H61" s="19"/>
      <c r="I61" s="19"/>
      <c r="J61" s="19"/>
      <c r="CC61" s="19"/>
    </row>
    <row r="62" spans="3:81" s="3" customFormat="1" ht="15">
      <c r="C62" s="19"/>
      <c r="E62" s="19"/>
      <c r="F62" s="19"/>
      <c r="G62" s="19"/>
      <c r="H62" s="19"/>
      <c r="I62" s="19"/>
      <c r="J62" s="19"/>
      <c r="CC62" s="19"/>
    </row>
    <row r="63" spans="3:81" s="3" customFormat="1" ht="15">
      <c r="C63" s="19"/>
      <c r="E63" s="19"/>
      <c r="F63" s="19"/>
      <c r="G63" s="19"/>
      <c r="H63" s="19"/>
      <c r="I63" s="19"/>
      <c r="J63" s="19"/>
      <c r="CC63" s="19"/>
    </row>
    <row r="64" spans="3:81" s="3" customFormat="1" ht="15">
      <c r="C64" s="19"/>
      <c r="E64" s="19"/>
      <c r="F64" s="19"/>
      <c r="G64" s="19"/>
      <c r="H64" s="19"/>
      <c r="I64" s="19"/>
      <c r="J64" s="19"/>
      <c r="CC64" s="19"/>
    </row>
    <row r="65" spans="3:81" s="3" customFormat="1" ht="15">
      <c r="C65" s="19"/>
      <c r="E65" s="19"/>
      <c r="F65" s="19"/>
      <c r="G65" s="19"/>
      <c r="H65" s="19"/>
      <c r="I65" s="19"/>
      <c r="J65" s="19"/>
      <c r="CC65" s="19"/>
    </row>
    <row r="66" spans="3:81" s="3" customFormat="1" ht="15">
      <c r="C66" s="19"/>
      <c r="E66" s="19"/>
      <c r="F66" s="19"/>
      <c r="G66" s="19"/>
      <c r="H66" s="19"/>
      <c r="I66" s="19"/>
      <c r="J66" s="19"/>
      <c r="CC66" s="19"/>
    </row>
    <row r="67" spans="3:81" s="3" customFormat="1" ht="15">
      <c r="C67" s="19"/>
      <c r="E67" s="19"/>
      <c r="F67" s="19"/>
      <c r="G67" s="19"/>
      <c r="H67" s="19"/>
      <c r="I67" s="19"/>
      <c r="J67" s="19"/>
      <c r="CC67" s="19"/>
    </row>
    <row r="68" spans="3:81" s="3" customFormat="1" ht="15">
      <c r="C68" s="19"/>
      <c r="E68" s="19"/>
      <c r="F68" s="19"/>
      <c r="G68" s="19"/>
      <c r="H68" s="19"/>
      <c r="I68" s="19"/>
      <c r="J68" s="19"/>
      <c r="CC68" s="19"/>
    </row>
    <row r="69" spans="3:81" s="3" customFormat="1" ht="15">
      <c r="C69" s="19"/>
      <c r="E69" s="19"/>
      <c r="F69" s="19"/>
      <c r="G69" s="19"/>
      <c r="H69" s="19"/>
      <c r="I69" s="19"/>
      <c r="J69" s="19"/>
      <c r="CC69" s="19"/>
    </row>
    <row r="70" spans="3:81" s="3" customFormat="1" ht="15">
      <c r="C70" s="19"/>
      <c r="E70" s="19"/>
      <c r="F70" s="19"/>
      <c r="G70" s="19"/>
      <c r="H70" s="19"/>
      <c r="I70" s="19"/>
      <c r="J70" s="19"/>
      <c r="CC70" s="19"/>
    </row>
    <row r="71" spans="3:81" s="3" customFormat="1" ht="15">
      <c r="C71" s="19"/>
      <c r="E71" s="19"/>
      <c r="F71" s="19"/>
      <c r="G71" s="19"/>
      <c r="H71" s="19"/>
      <c r="I71" s="19"/>
      <c r="J71" s="19"/>
      <c r="CC71" s="19"/>
    </row>
    <row r="72" spans="3:81" s="3" customFormat="1" ht="15">
      <c r="C72" s="19"/>
      <c r="E72" s="19"/>
      <c r="F72" s="19"/>
      <c r="G72" s="19"/>
      <c r="H72" s="19"/>
      <c r="I72" s="19"/>
      <c r="J72" s="19"/>
      <c r="CC72" s="19"/>
    </row>
    <row r="73" spans="3:81" s="3" customFormat="1" ht="15">
      <c r="C73" s="19"/>
      <c r="E73" s="19"/>
      <c r="F73" s="19"/>
      <c r="G73" s="19"/>
      <c r="H73" s="19"/>
      <c r="I73" s="19"/>
      <c r="J73" s="19"/>
      <c r="CC73" s="19"/>
    </row>
    <row r="74" spans="3:81" s="3" customFormat="1" ht="15">
      <c r="C74" s="19"/>
      <c r="E74" s="19"/>
      <c r="F74" s="19"/>
      <c r="G74" s="19"/>
      <c r="H74" s="19"/>
      <c r="I74" s="19"/>
      <c r="J74" s="19"/>
      <c r="CC74" s="19"/>
    </row>
    <row r="75" spans="3:81" s="3" customFormat="1" ht="15">
      <c r="C75" s="19"/>
      <c r="E75" s="19"/>
      <c r="F75" s="19"/>
      <c r="G75" s="19"/>
      <c r="H75" s="19"/>
      <c r="I75" s="19"/>
      <c r="J75" s="19"/>
      <c r="CC75" s="19"/>
    </row>
    <row r="76" spans="3:81" s="3" customFormat="1" ht="15">
      <c r="C76" s="19"/>
      <c r="E76" s="19"/>
      <c r="F76" s="19"/>
      <c r="G76" s="19"/>
      <c r="H76" s="19"/>
      <c r="I76" s="19"/>
      <c r="J76" s="19"/>
      <c r="CC76" s="19"/>
    </row>
    <row r="77" spans="3:81" s="3" customFormat="1" ht="15">
      <c r="C77" s="19"/>
      <c r="E77" s="19"/>
      <c r="F77" s="19"/>
      <c r="G77" s="19"/>
      <c r="H77" s="19"/>
      <c r="I77" s="19"/>
      <c r="J77" s="19"/>
      <c r="CC77" s="19"/>
    </row>
    <row r="78" spans="3:81" s="3" customFormat="1" ht="15">
      <c r="C78" s="19"/>
      <c r="E78" s="19"/>
      <c r="F78" s="19"/>
      <c r="G78" s="19"/>
      <c r="H78" s="19"/>
      <c r="I78" s="19"/>
      <c r="J78" s="19"/>
      <c r="CC78" s="19"/>
    </row>
    <row r="79" spans="3:81" s="3" customFormat="1" ht="15">
      <c r="C79" s="19"/>
      <c r="E79" s="19"/>
      <c r="F79" s="19"/>
      <c r="G79" s="19"/>
      <c r="H79" s="19"/>
      <c r="I79" s="19"/>
      <c r="J79" s="19"/>
      <c r="CC79" s="19"/>
    </row>
    <row r="80" spans="3:81" s="3" customFormat="1" ht="15">
      <c r="C80" s="19"/>
      <c r="E80" s="19"/>
      <c r="F80" s="19"/>
      <c r="G80" s="19"/>
      <c r="H80" s="19"/>
      <c r="I80" s="19"/>
      <c r="J80" s="19"/>
      <c r="CC80" s="19"/>
    </row>
    <row r="81" spans="3:81" s="3" customFormat="1" ht="15">
      <c r="C81" s="19"/>
      <c r="E81" s="19"/>
      <c r="F81" s="19"/>
      <c r="G81" s="19"/>
      <c r="H81" s="19"/>
      <c r="I81" s="19"/>
      <c r="J81" s="19"/>
      <c r="CC81" s="19"/>
    </row>
    <row r="82" spans="3:81" s="3" customFormat="1" ht="15">
      <c r="C82" s="19"/>
      <c r="E82" s="19"/>
      <c r="F82" s="19"/>
      <c r="G82" s="19"/>
      <c r="H82" s="19"/>
      <c r="I82" s="19"/>
      <c r="J82" s="19"/>
      <c r="CC82" s="19"/>
    </row>
    <row r="83" spans="3:81" s="3" customFormat="1" ht="15">
      <c r="C83" s="19"/>
      <c r="E83" s="19"/>
      <c r="F83" s="19"/>
      <c r="G83" s="19"/>
      <c r="H83" s="19"/>
      <c r="I83" s="19"/>
      <c r="J83" s="19"/>
      <c r="CC83" s="19"/>
    </row>
    <row r="84" spans="3:81" s="3" customFormat="1" ht="15">
      <c r="C84" s="19"/>
      <c r="E84" s="19"/>
      <c r="F84" s="19"/>
      <c r="G84" s="19"/>
      <c r="H84" s="19"/>
      <c r="I84" s="19"/>
      <c r="J84" s="19"/>
      <c r="CC84" s="19"/>
    </row>
    <row r="85" spans="3:81" s="3" customFormat="1" ht="15">
      <c r="C85" s="19"/>
      <c r="E85" s="19"/>
      <c r="F85" s="19"/>
      <c r="G85" s="19"/>
      <c r="H85" s="19"/>
      <c r="I85" s="19"/>
      <c r="J85" s="19"/>
      <c r="CC85" s="19"/>
    </row>
    <row r="86" spans="3:81" s="3" customFormat="1" ht="15">
      <c r="C86" s="19"/>
      <c r="E86" s="19"/>
      <c r="F86" s="19"/>
      <c r="G86" s="19"/>
      <c r="H86" s="19"/>
      <c r="I86" s="19"/>
      <c r="J86" s="19"/>
      <c r="CC86" s="19"/>
    </row>
    <row r="87" spans="3:81" s="3" customFormat="1" ht="15">
      <c r="C87" s="19"/>
      <c r="E87" s="19"/>
      <c r="F87" s="19"/>
      <c r="G87" s="19"/>
      <c r="H87" s="19"/>
      <c r="I87" s="19"/>
      <c r="J87" s="19"/>
      <c r="CC87" s="19"/>
    </row>
    <row r="88" spans="3:81" s="3" customFormat="1" ht="15">
      <c r="C88" s="19"/>
      <c r="E88" s="19"/>
      <c r="F88" s="19"/>
      <c r="G88" s="19"/>
      <c r="H88" s="19"/>
      <c r="I88" s="19"/>
      <c r="J88" s="19"/>
      <c r="CC88" s="19"/>
    </row>
    <row r="89" spans="3:81" s="3" customFormat="1" ht="15">
      <c r="C89" s="19"/>
      <c r="E89" s="19"/>
      <c r="F89" s="19"/>
      <c r="G89" s="19"/>
      <c r="H89" s="19"/>
      <c r="I89" s="19"/>
      <c r="J89" s="19"/>
      <c r="CC89" s="19"/>
    </row>
    <row r="90" spans="3:81" s="3" customFormat="1" ht="15">
      <c r="C90" s="19"/>
      <c r="E90" s="19"/>
      <c r="F90" s="19"/>
      <c r="G90" s="19"/>
      <c r="H90" s="19"/>
      <c r="I90" s="19"/>
      <c r="J90" s="19"/>
      <c r="CC90" s="19"/>
    </row>
    <row r="91" spans="3:81" s="3" customFormat="1" ht="15">
      <c r="C91" s="19"/>
      <c r="E91" s="19"/>
      <c r="F91" s="19"/>
      <c r="G91" s="19"/>
      <c r="H91" s="19"/>
      <c r="I91" s="19"/>
      <c r="J91" s="19"/>
      <c r="CC91" s="19"/>
    </row>
    <row r="92" spans="3:81" s="3" customFormat="1" ht="15">
      <c r="C92" s="19"/>
      <c r="E92" s="19"/>
      <c r="F92" s="19"/>
      <c r="G92" s="19"/>
      <c r="H92" s="19"/>
      <c r="I92" s="19"/>
      <c r="J92" s="19"/>
      <c r="CC92" s="19"/>
    </row>
    <row r="93" spans="3:81" s="3" customFormat="1" ht="15">
      <c r="C93" s="19"/>
      <c r="E93" s="19"/>
      <c r="F93" s="19"/>
      <c r="G93" s="19"/>
      <c r="H93" s="19"/>
      <c r="I93" s="19"/>
      <c r="J93" s="19"/>
      <c r="CC93" s="19"/>
    </row>
    <row r="94" spans="3:81" s="3" customFormat="1" ht="15">
      <c r="C94" s="19"/>
      <c r="E94" s="19"/>
      <c r="F94" s="19"/>
      <c r="G94" s="19"/>
      <c r="H94" s="19"/>
      <c r="I94" s="19"/>
      <c r="J94" s="19"/>
      <c r="CC94" s="19"/>
    </row>
    <row r="95" spans="3:81" s="3" customFormat="1" ht="15">
      <c r="C95" s="19"/>
      <c r="E95" s="19"/>
      <c r="F95" s="19"/>
      <c r="G95" s="19"/>
      <c r="H95" s="19"/>
      <c r="I95" s="19"/>
      <c r="J95" s="19"/>
      <c r="CC95" s="19"/>
    </row>
    <row r="96" spans="3:81" s="3" customFormat="1" ht="15">
      <c r="C96" s="19"/>
      <c r="E96" s="19"/>
      <c r="F96" s="19"/>
      <c r="G96" s="19"/>
      <c r="H96" s="19"/>
      <c r="I96" s="19"/>
      <c r="J96" s="19"/>
      <c r="CC96" s="19"/>
    </row>
    <row r="97" spans="3:81" s="3" customFormat="1" ht="15">
      <c r="C97" s="19"/>
      <c r="E97" s="19"/>
      <c r="F97" s="19"/>
      <c r="G97" s="19"/>
      <c r="H97" s="19"/>
      <c r="I97" s="19"/>
      <c r="J97" s="19"/>
      <c r="CC97" s="19"/>
    </row>
    <row r="98" spans="3:81" s="3" customFormat="1" ht="15">
      <c r="C98" s="19"/>
      <c r="E98" s="19"/>
      <c r="F98" s="19"/>
      <c r="G98" s="19"/>
      <c r="H98" s="19"/>
      <c r="I98" s="19"/>
      <c r="J98" s="19"/>
      <c r="CC98" s="19"/>
    </row>
    <row r="99" spans="3:81" s="3" customFormat="1" ht="15">
      <c r="C99" s="19"/>
      <c r="E99" s="19"/>
      <c r="F99" s="19"/>
      <c r="G99" s="19"/>
      <c r="H99" s="19"/>
      <c r="I99" s="19"/>
      <c r="J99" s="19"/>
      <c r="CC99" s="19"/>
    </row>
    <row r="100" spans="3:81" s="3" customFormat="1" ht="15">
      <c r="C100" s="19"/>
      <c r="E100" s="19"/>
      <c r="F100" s="19"/>
      <c r="G100" s="19"/>
      <c r="H100" s="19"/>
      <c r="I100" s="19"/>
      <c r="J100" s="19"/>
      <c r="CC100" s="19"/>
    </row>
    <row r="101" spans="3:81" s="3" customFormat="1" ht="15">
      <c r="C101" s="19"/>
      <c r="E101" s="19"/>
      <c r="F101" s="19"/>
      <c r="G101" s="19"/>
      <c r="H101" s="19"/>
      <c r="I101" s="19"/>
      <c r="J101" s="19"/>
      <c r="CC101" s="19"/>
    </row>
    <row r="102" spans="3:81" s="3" customFormat="1" ht="15">
      <c r="C102" s="19"/>
      <c r="E102" s="19"/>
      <c r="F102" s="19"/>
      <c r="G102" s="19"/>
      <c r="H102" s="19"/>
      <c r="I102" s="19"/>
      <c r="J102" s="19"/>
      <c r="CC102" s="19"/>
    </row>
    <row r="103" spans="3:81" s="3" customFormat="1" ht="15">
      <c r="C103" s="19"/>
      <c r="E103" s="19"/>
      <c r="F103" s="19"/>
      <c r="G103" s="19"/>
      <c r="H103" s="19"/>
      <c r="I103" s="19"/>
      <c r="J103" s="19"/>
      <c r="CC103" s="19"/>
    </row>
    <row r="104" spans="3:81" s="3" customFormat="1" ht="15">
      <c r="C104" s="19"/>
      <c r="E104" s="19"/>
      <c r="F104" s="19"/>
      <c r="G104" s="19"/>
      <c r="H104" s="19"/>
      <c r="I104" s="19"/>
      <c r="J104" s="19"/>
      <c r="CC104" s="19"/>
    </row>
    <row r="105" spans="3:81" s="3" customFormat="1" ht="15">
      <c r="C105" s="19"/>
      <c r="E105" s="19"/>
      <c r="F105" s="19"/>
      <c r="G105" s="19"/>
      <c r="H105" s="19"/>
      <c r="I105" s="19"/>
      <c r="J105" s="19"/>
      <c r="CC105" s="19"/>
    </row>
    <row r="106" spans="3:81" s="3" customFormat="1" ht="15">
      <c r="C106" s="19"/>
      <c r="E106" s="19"/>
      <c r="F106" s="19"/>
      <c r="G106" s="19"/>
      <c r="H106" s="19"/>
      <c r="I106" s="19"/>
      <c r="J106" s="19"/>
      <c r="CC106" s="19"/>
    </row>
    <row r="107" spans="3:81" s="3" customFormat="1" ht="15">
      <c r="C107" s="19"/>
      <c r="E107" s="19"/>
      <c r="F107" s="19"/>
      <c r="G107" s="19"/>
      <c r="H107" s="19"/>
      <c r="I107" s="19"/>
      <c r="J107" s="19"/>
      <c r="CC107" s="19"/>
    </row>
    <row r="108" spans="3:81" s="3" customFormat="1" ht="15">
      <c r="C108" s="19"/>
      <c r="E108" s="19"/>
      <c r="F108" s="19"/>
      <c r="G108" s="19"/>
      <c r="H108" s="19"/>
      <c r="I108" s="19"/>
      <c r="J108" s="19"/>
      <c r="CC108" s="19"/>
    </row>
    <row r="109" spans="3:81" s="3" customFormat="1" ht="15">
      <c r="C109" s="19"/>
      <c r="E109" s="19"/>
      <c r="F109" s="19"/>
      <c r="G109" s="19"/>
      <c r="H109" s="19"/>
      <c r="I109" s="19"/>
      <c r="J109" s="19"/>
      <c r="CC109" s="19"/>
    </row>
    <row r="110" spans="3:81" s="3" customFormat="1" ht="15">
      <c r="C110" s="19"/>
      <c r="E110" s="19"/>
      <c r="F110" s="19"/>
      <c r="G110" s="19"/>
      <c r="H110" s="19"/>
      <c r="I110" s="19"/>
      <c r="J110" s="19"/>
      <c r="CC110" s="19"/>
    </row>
    <row r="111" spans="3:81" s="3" customFormat="1" ht="15">
      <c r="C111" s="19"/>
      <c r="E111" s="19"/>
      <c r="F111" s="19"/>
      <c r="G111" s="19"/>
      <c r="H111" s="19"/>
      <c r="I111" s="19"/>
      <c r="J111" s="19"/>
      <c r="CC111" s="19"/>
    </row>
    <row r="112" spans="3:81" s="3" customFormat="1" ht="15">
      <c r="C112" s="19"/>
      <c r="E112" s="19"/>
      <c r="F112" s="19"/>
      <c r="G112" s="19"/>
      <c r="H112" s="19"/>
      <c r="I112" s="19"/>
      <c r="J112" s="19"/>
      <c r="CC112" s="19"/>
    </row>
    <row r="113" spans="3:81" s="3" customFormat="1" ht="15">
      <c r="C113" s="19"/>
      <c r="E113" s="19"/>
      <c r="F113" s="19"/>
      <c r="G113" s="19"/>
      <c r="H113" s="19"/>
      <c r="I113" s="19"/>
      <c r="J113" s="19"/>
      <c r="CC113" s="19"/>
    </row>
    <row r="114" spans="3:81" s="3" customFormat="1" ht="15">
      <c r="C114" s="19"/>
      <c r="E114" s="19"/>
      <c r="F114" s="19"/>
      <c r="G114" s="19"/>
      <c r="H114" s="19"/>
      <c r="I114" s="19"/>
      <c r="J114" s="19"/>
      <c r="CC114" s="19"/>
    </row>
    <row r="115" spans="3:81" s="3" customFormat="1" ht="15">
      <c r="C115" s="19"/>
      <c r="E115" s="19"/>
      <c r="F115" s="19"/>
      <c r="G115" s="19"/>
      <c r="H115" s="19"/>
      <c r="I115" s="19"/>
      <c r="J115" s="19"/>
      <c r="CC115" s="19"/>
    </row>
    <row r="116" spans="3:81" s="3" customFormat="1" ht="15">
      <c r="C116" s="19"/>
      <c r="E116" s="19"/>
      <c r="F116" s="19"/>
      <c r="G116" s="19"/>
      <c r="H116" s="19"/>
      <c r="I116" s="19"/>
      <c r="J116" s="19"/>
      <c r="CC116" s="19"/>
    </row>
    <row r="117" spans="3:81" s="3" customFormat="1" ht="15">
      <c r="C117" s="19"/>
      <c r="E117" s="19"/>
      <c r="F117" s="19"/>
      <c r="G117" s="19"/>
      <c r="H117" s="19"/>
      <c r="I117" s="19"/>
      <c r="J117" s="19"/>
      <c r="CC117" s="19"/>
    </row>
    <row r="118" spans="3:81" s="3" customFormat="1" ht="15">
      <c r="C118" s="19"/>
      <c r="E118" s="19"/>
      <c r="F118" s="19"/>
      <c r="G118" s="19"/>
      <c r="H118" s="19"/>
      <c r="I118" s="19"/>
      <c r="J118" s="19"/>
      <c r="CC118" s="19"/>
    </row>
    <row r="119" spans="3:81" s="3" customFormat="1" ht="15">
      <c r="C119" s="19"/>
      <c r="E119" s="19"/>
      <c r="F119" s="19"/>
      <c r="G119" s="19"/>
      <c r="H119" s="19"/>
      <c r="I119" s="19"/>
      <c r="J119" s="19"/>
      <c r="CC119" s="19"/>
    </row>
    <row r="120" spans="3:81" s="3" customFormat="1" ht="15">
      <c r="C120" s="19"/>
      <c r="E120" s="19"/>
      <c r="F120" s="19"/>
      <c r="G120" s="19"/>
      <c r="H120" s="19"/>
      <c r="I120" s="19"/>
      <c r="J120" s="19"/>
      <c r="CC120" s="19"/>
    </row>
    <row r="121" spans="3:81" s="3" customFormat="1" ht="15">
      <c r="C121" s="19"/>
      <c r="E121" s="19"/>
      <c r="F121" s="19"/>
      <c r="G121" s="19"/>
      <c r="H121" s="19"/>
      <c r="I121" s="19"/>
      <c r="J121" s="19"/>
      <c r="CC121" s="19"/>
    </row>
    <row r="122" spans="3:81" s="3" customFormat="1" ht="15">
      <c r="C122" s="19"/>
      <c r="E122" s="19"/>
      <c r="F122" s="19"/>
      <c r="G122" s="19"/>
      <c r="H122" s="19"/>
      <c r="I122" s="19"/>
      <c r="J122" s="19"/>
      <c r="CC122" s="19"/>
    </row>
    <row r="123" spans="3:81" s="3" customFormat="1" ht="15">
      <c r="C123" s="19"/>
      <c r="E123" s="19"/>
      <c r="F123" s="19"/>
      <c r="G123" s="19"/>
      <c r="H123" s="19"/>
      <c r="I123" s="19"/>
      <c r="J123" s="19"/>
      <c r="CC123" s="19"/>
    </row>
    <row r="124" spans="3:81" s="3" customFormat="1" ht="15">
      <c r="C124" s="19"/>
      <c r="E124" s="19"/>
      <c r="F124" s="19"/>
      <c r="G124" s="19"/>
      <c r="H124" s="19"/>
      <c r="I124" s="19"/>
      <c r="J124" s="19"/>
      <c r="CC124" s="19"/>
    </row>
    <row r="125" spans="3:81" s="3" customFormat="1" ht="15">
      <c r="C125" s="19"/>
      <c r="E125" s="19"/>
      <c r="F125" s="19"/>
      <c r="G125" s="19"/>
      <c r="H125" s="19"/>
      <c r="I125" s="19"/>
      <c r="J125" s="19"/>
      <c r="CC125" s="19"/>
    </row>
    <row r="126" spans="3:81" s="3" customFormat="1" ht="15">
      <c r="C126" s="19"/>
      <c r="E126" s="19"/>
      <c r="F126" s="19"/>
      <c r="G126" s="19"/>
      <c r="H126" s="19"/>
      <c r="I126" s="19"/>
      <c r="J126" s="19"/>
      <c r="CC126" s="19"/>
    </row>
    <row r="127" spans="3:81" s="3" customFormat="1" ht="15">
      <c r="C127" s="19"/>
      <c r="E127" s="19"/>
      <c r="F127" s="19"/>
      <c r="G127" s="19"/>
      <c r="H127" s="19"/>
      <c r="I127" s="19"/>
      <c r="J127" s="19"/>
      <c r="CC127" s="19"/>
    </row>
    <row r="128" spans="3:81" s="3" customFormat="1" ht="15">
      <c r="C128" s="19"/>
      <c r="E128" s="19"/>
      <c r="F128" s="19"/>
      <c r="G128" s="19"/>
      <c r="H128" s="19"/>
      <c r="I128" s="19"/>
      <c r="J128" s="19"/>
      <c r="CC128" s="19"/>
    </row>
    <row r="129" spans="3:81" s="3" customFormat="1" ht="15">
      <c r="C129" s="19"/>
      <c r="E129" s="19"/>
      <c r="F129" s="19"/>
      <c r="G129" s="19"/>
      <c r="H129" s="19"/>
      <c r="I129" s="19"/>
      <c r="J129" s="19"/>
      <c r="CC129" s="19"/>
    </row>
    <row r="130" spans="3:81" s="3" customFormat="1" ht="15">
      <c r="C130" s="19"/>
      <c r="E130" s="19"/>
      <c r="F130" s="19"/>
      <c r="G130" s="19"/>
      <c r="H130" s="19"/>
      <c r="I130" s="19"/>
      <c r="J130" s="19"/>
      <c r="CC130" s="19"/>
    </row>
    <row r="131" spans="3:81" s="3" customFormat="1" ht="15">
      <c r="C131" s="19"/>
      <c r="E131" s="19"/>
      <c r="F131" s="19"/>
      <c r="G131" s="19"/>
      <c r="H131" s="19"/>
      <c r="I131" s="19"/>
      <c r="J131" s="19"/>
      <c r="CC131" s="19"/>
    </row>
    <row r="132" spans="3:81" s="3" customFormat="1" ht="15">
      <c r="C132" s="19"/>
      <c r="E132" s="19"/>
      <c r="F132" s="19"/>
      <c r="G132" s="19"/>
      <c r="H132" s="19"/>
      <c r="I132" s="19"/>
      <c r="J132" s="19"/>
      <c r="CC132" s="19"/>
    </row>
    <row r="133" spans="3:81" s="3" customFormat="1" ht="15">
      <c r="C133" s="19"/>
      <c r="E133" s="19"/>
      <c r="F133" s="19"/>
      <c r="G133" s="19"/>
      <c r="H133" s="19"/>
      <c r="I133" s="19"/>
      <c r="J133" s="19"/>
      <c r="CC133" s="19"/>
    </row>
    <row r="134" spans="3:81" s="3" customFormat="1" ht="15">
      <c r="C134" s="19"/>
      <c r="E134" s="19"/>
      <c r="F134" s="19"/>
      <c r="G134" s="19"/>
      <c r="H134" s="19"/>
      <c r="I134" s="19"/>
      <c r="J134" s="19"/>
      <c r="CC134" s="19"/>
    </row>
    <row r="135" spans="3:81" s="3" customFormat="1" ht="15">
      <c r="C135" s="19"/>
      <c r="E135" s="19"/>
      <c r="F135" s="19"/>
      <c r="G135" s="19"/>
      <c r="H135" s="19"/>
      <c r="I135" s="19"/>
      <c r="J135" s="19"/>
      <c r="CC135" s="19"/>
    </row>
    <row r="136" spans="3:81" s="3" customFormat="1" ht="15">
      <c r="C136" s="19"/>
      <c r="E136" s="19"/>
      <c r="F136" s="19"/>
      <c r="G136" s="19"/>
      <c r="H136" s="19"/>
      <c r="I136" s="19"/>
      <c r="J136" s="19"/>
      <c r="CC136" s="19"/>
    </row>
    <row r="137" spans="3:81" s="3" customFormat="1" ht="15">
      <c r="C137" s="19"/>
      <c r="E137" s="19"/>
      <c r="F137" s="19"/>
      <c r="G137" s="19"/>
      <c r="H137" s="19"/>
      <c r="I137" s="19"/>
      <c r="J137" s="19"/>
      <c r="CC137" s="19"/>
    </row>
    <row r="138" spans="3:81" s="3" customFormat="1" ht="15">
      <c r="C138" s="19"/>
      <c r="E138" s="19"/>
      <c r="F138" s="19"/>
      <c r="G138" s="19"/>
      <c r="H138" s="19"/>
      <c r="I138" s="19"/>
      <c r="J138" s="19"/>
      <c r="CC138" s="19"/>
    </row>
    <row r="139" spans="3:81" s="3" customFormat="1" ht="15">
      <c r="C139" s="19"/>
      <c r="E139" s="19"/>
      <c r="F139" s="19"/>
      <c r="G139" s="19"/>
      <c r="H139" s="19"/>
      <c r="I139" s="19"/>
      <c r="J139" s="19"/>
      <c r="CC139" s="19"/>
    </row>
    <row r="140" spans="3:81" s="3" customFormat="1" ht="15">
      <c r="C140" s="19"/>
      <c r="E140" s="19"/>
      <c r="F140" s="19"/>
      <c r="G140" s="19"/>
      <c r="H140" s="19"/>
      <c r="I140" s="19"/>
      <c r="J140" s="19"/>
      <c r="CC140" s="19"/>
    </row>
    <row r="141" spans="3:81" s="3" customFormat="1" ht="15">
      <c r="C141" s="19"/>
      <c r="E141" s="19"/>
      <c r="F141" s="19"/>
      <c r="G141" s="19"/>
      <c r="H141" s="19"/>
      <c r="I141" s="19"/>
      <c r="J141" s="19"/>
      <c r="CC141" s="19"/>
    </row>
    <row r="142" spans="3:81" s="3" customFormat="1" ht="15">
      <c r="C142" s="19"/>
      <c r="E142" s="19"/>
      <c r="F142" s="19"/>
      <c r="G142" s="19"/>
      <c r="H142" s="19"/>
      <c r="I142" s="19"/>
      <c r="J142" s="19"/>
      <c r="CC142" s="19"/>
    </row>
    <row r="143" spans="3:81" s="3" customFormat="1" ht="15">
      <c r="C143" s="19"/>
      <c r="E143" s="19"/>
      <c r="F143" s="19"/>
      <c r="G143" s="19"/>
      <c r="H143" s="19"/>
      <c r="I143" s="19"/>
      <c r="J143" s="19"/>
      <c r="CC143" s="19"/>
    </row>
    <row r="144" spans="3:81" s="3" customFormat="1" ht="15">
      <c r="C144" s="19"/>
      <c r="E144" s="19"/>
      <c r="F144" s="19"/>
      <c r="G144" s="19"/>
      <c r="H144" s="19"/>
      <c r="I144" s="19"/>
      <c r="J144" s="19"/>
      <c r="CC144" s="19"/>
    </row>
    <row r="145" spans="3:81" s="3" customFormat="1" ht="15">
      <c r="C145" s="19"/>
      <c r="E145" s="19"/>
      <c r="F145" s="19"/>
      <c r="G145" s="19"/>
      <c r="H145" s="19"/>
      <c r="I145" s="19"/>
      <c r="J145" s="19"/>
      <c r="CC145" s="19"/>
    </row>
    <row r="146" spans="3:81" s="3" customFormat="1" ht="15">
      <c r="C146" s="19"/>
      <c r="E146" s="19"/>
      <c r="F146" s="19"/>
      <c r="G146" s="19"/>
      <c r="H146" s="19"/>
      <c r="I146" s="19"/>
      <c r="J146" s="19"/>
      <c r="CC146" s="19"/>
    </row>
    <row r="147" spans="3:81" s="3" customFormat="1" ht="15">
      <c r="C147" s="19"/>
      <c r="E147" s="19"/>
      <c r="F147" s="19"/>
      <c r="G147" s="19"/>
      <c r="H147" s="19"/>
      <c r="I147" s="19"/>
      <c r="J147" s="19"/>
      <c r="CC147" s="19"/>
    </row>
    <row r="148" spans="3:81" s="3" customFormat="1" ht="15">
      <c r="C148" s="19"/>
      <c r="E148" s="19"/>
      <c r="F148" s="19"/>
      <c r="G148" s="19"/>
      <c r="H148" s="19"/>
      <c r="I148" s="19"/>
      <c r="J148" s="19"/>
      <c r="CC148" s="19"/>
    </row>
    <row r="149" spans="3:81" s="3" customFormat="1" ht="15">
      <c r="C149" s="19"/>
      <c r="E149" s="19"/>
      <c r="F149" s="19"/>
      <c r="G149" s="19"/>
      <c r="H149" s="19"/>
      <c r="I149" s="19"/>
      <c r="J149" s="19"/>
      <c r="CC149" s="19"/>
    </row>
    <row r="150" spans="3:81" s="3" customFormat="1" ht="15">
      <c r="C150" s="19"/>
      <c r="E150" s="19"/>
      <c r="F150" s="19"/>
      <c r="G150" s="19"/>
      <c r="H150" s="19"/>
      <c r="I150" s="19"/>
      <c r="J150" s="19"/>
      <c r="CC150" s="19"/>
    </row>
    <row r="151" spans="3:81" s="3" customFormat="1" ht="15">
      <c r="C151" s="19"/>
      <c r="E151" s="19"/>
      <c r="F151" s="19"/>
      <c r="G151" s="19"/>
      <c r="H151" s="19"/>
      <c r="I151" s="19"/>
      <c r="J151" s="19"/>
      <c r="CC151" s="19"/>
    </row>
    <row r="152" spans="3:81" s="3" customFormat="1" ht="15">
      <c r="C152" s="19"/>
      <c r="E152" s="19"/>
      <c r="F152" s="19"/>
      <c r="G152" s="19"/>
      <c r="H152" s="19"/>
      <c r="I152" s="19"/>
      <c r="J152" s="19"/>
      <c r="CC152" s="19"/>
    </row>
    <row r="153" spans="3:81" s="3" customFormat="1" ht="15">
      <c r="C153" s="19"/>
      <c r="E153" s="19"/>
      <c r="F153" s="19"/>
      <c r="G153" s="19"/>
      <c r="H153" s="19"/>
      <c r="I153" s="19"/>
      <c r="J153" s="19"/>
      <c r="CC153" s="19"/>
    </row>
    <row r="154" spans="3:81" s="3" customFormat="1" ht="15">
      <c r="C154" s="19"/>
      <c r="E154" s="19"/>
      <c r="F154" s="19"/>
      <c r="G154" s="19"/>
      <c r="H154" s="19"/>
      <c r="I154" s="19"/>
      <c r="J154" s="19"/>
      <c r="CC154" s="19"/>
    </row>
    <row r="155" spans="3:81" s="3" customFormat="1" ht="15">
      <c r="C155" s="19"/>
      <c r="E155" s="19"/>
      <c r="F155" s="19"/>
      <c r="G155" s="19"/>
      <c r="H155" s="19"/>
      <c r="I155" s="19"/>
      <c r="J155" s="19"/>
      <c r="CC155" s="19"/>
    </row>
    <row r="156" spans="3:81" s="3" customFormat="1" ht="15">
      <c r="C156" s="19"/>
      <c r="E156" s="19"/>
      <c r="F156" s="19"/>
      <c r="G156" s="19"/>
      <c r="H156" s="19"/>
      <c r="I156" s="19"/>
      <c r="J156" s="19"/>
      <c r="CC156" s="19"/>
    </row>
    <row r="157" spans="3:81" s="3" customFormat="1" ht="15">
      <c r="C157" s="19"/>
      <c r="E157" s="19"/>
      <c r="F157" s="19"/>
      <c r="G157" s="19"/>
      <c r="H157" s="19"/>
      <c r="I157" s="19"/>
      <c r="J157" s="19"/>
      <c r="CC157" s="19"/>
    </row>
    <row r="158" spans="3:81" s="3" customFormat="1" ht="15">
      <c r="C158" s="19"/>
      <c r="E158" s="19"/>
      <c r="F158" s="19"/>
      <c r="G158" s="19"/>
      <c r="H158" s="19"/>
      <c r="I158" s="19"/>
      <c r="J158" s="19"/>
      <c r="CC158" s="19"/>
    </row>
    <row r="159" spans="3:81" s="3" customFormat="1" ht="15">
      <c r="C159" s="19"/>
      <c r="E159" s="19"/>
      <c r="F159" s="19"/>
      <c r="G159" s="19"/>
      <c r="H159" s="19"/>
      <c r="I159" s="19"/>
      <c r="J159" s="19"/>
      <c r="CC159" s="19"/>
    </row>
    <row r="160" spans="3:81" s="3" customFormat="1" ht="15">
      <c r="C160" s="19"/>
      <c r="E160" s="19"/>
      <c r="F160" s="19"/>
      <c r="G160" s="19"/>
      <c r="H160" s="19"/>
      <c r="I160" s="19"/>
      <c r="J160" s="19"/>
      <c r="CC160" s="19"/>
    </row>
    <row r="161" spans="3:81" s="3" customFormat="1" ht="15">
      <c r="C161" s="19"/>
      <c r="E161" s="19"/>
      <c r="F161" s="19"/>
      <c r="G161" s="19"/>
      <c r="H161" s="19"/>
      <c r="I161" s="19"/>
      <c r="J161" s="19"/>
      <c r="CC161" s="19"/>
    </row>
    <row r="162" spans="3:81" s="3" customFormat="1" ht="15">
      <c r="C162" s="19"/>
      <c r="E162" s="19"/>
      <c r="F162" s="19"/>
      <c r="G162" s="19"/>
      <c r="H162" s="19"/>
      <c r="I162" s="19"/>
      <c r="J162" s="19"/>
      <c r="CC162" s="19"/>
    </row>
    <row r="163" spans="3:81" s="3" customFormat="1" ht="15">
      <c r="C163" s="19"/>
      <c r="E163" s="19"/>
      <c r="F163" s="19"/>
      <c r="G163" s="19"/>
      <c r="H163" s="19"/>
      <c r="I163" s="19"/>
      <c r="J163" s="19"/>
      <c r="CC163" s="19"/>
    </row>
    <row r="164" spans="3:81" s="3" customFormat="1" ht="15">
      <c r="C164" s="19"/>
      <c r="E164" s="19"/>
      <c r="F164" s="19"/>
      <c r="G164" s="19"/>
      <c r="H164" s="19"/>
      <c r="I164" s="19"/>
      <c r="J164" s="19"/>
      <c r="CC164" s="19"/>
    </row>
    <row r="165" spans="3:81" s="3" customFormat="1" ht="15">
      <c r="C165" s="19"/>
      <c r="E165" s="19"/>
      <c r="F165" s="19"/>
      <c r="G165" s="19"/>
      <c r="H165" s="19"/>
      <c r="I165" s="19"/>
      <c r="J165" s="19"/>
      <c r="CC165" s="19"/>
    </row>
    <row r="166" spans="3:81" s="3" customFormat="1" ht="15">
      <c r="C166" s="19"/>
      <c r="E166" s="19"/>
      <c r="F166" s="19"/>
      <c r="G166" s="19"/>
      <c r="H166" s="19"/>
      <c r="I166" s="19"/>
      <c r="J166" s="19"/>
      <c r="CC166" s="19"/>
    </row>
    <row r="167" spans="3:81" s="3" customFormat="1" ht="15">
      <c r="C167" s="19"/>
      <c r="E167" s="19"/>
      <c r="F167" s="19"/>
      <c r="G167" s="19"/>
      <c r="H167" s="19"/>
      <c r="I167" s="19"/>
      <c r="J167" s="19"/>
      <c r="CC167" s="19"/>
    </row>
    <row r="168" spans="3:81" s="3" customFormat="1" ht="15">
      <c r="C168" s="19"/>
      <c r="E168" s="19"/>
      <c r="F168" s="19"/>
      <c r="G168" s="19"/>
      <c r="H168" s="19"/>
      <c r="I168" s="19"/>
      <c r="J168" s="19"/>
      <c r="CC168" s="19"/>
    </row>
    <row r="169" spans="3:81" s="3" customFormat="1" ht="15">
      <c r="C169" s="19"/>
      <c r="E169" s="19"/>
      <c r="F169" s="19"/>
      <c r="G169" s="19"/>
      <c r="H169" s="19"/>
      <c r="I169" s="19"/>
      <c r="J169" s="19"/>
      <c r="CC169" s="19"/>
    </row>
    <row r="170" spans="3:81" s="3" customFormat="1" ht="15">
      <c r="C170" s="19"/>
      <c r="E170" s="19"/>
      <c r="F170" s="19"/>
      <c r="G170" s="19"/>
      <c r="H170" s="19"/>
      <c r="I170" s="19"/>
      <c r="J170" s="19"/>
      <c r="CC170" s="19"/>
    </row>
    <row r="171" spans="3:81" s="3" customFormat="1" ht="15">
      <c r="C171" s="19"/>
      <c r="E171" s="19"/>
      <c r="F171" s="19"/>
      <c r="G171" s="19"/>
      <c r="H171" s="19"/>
      <c r="I171" s="19"/>
      <c r="J171" s="19"/>
      <c r="CC171" s="19"/>
    </row>
    <row r="172" spans="3:81" s="3" customFormat="1" ht="15">
      <c r="C172" s="19"/>
      <c r="E172" s="19"/>
      <c r="F172" s="19"/>
      <c r="G172" s="19"/>
      <c r="H172" s="19"/>
      <c r="I172" s="19"/>
      <c r="J172" s="19"/>
      <c r="CC172" s="19"/>
    </row>
    <row r="173" spans="3:81" s="3" customFormat="1" ht="15">
      <c r="C173" s="19"/>
      <c r="E173" s="19"/>
      <c r="F173" s="19"/>
      <c r="G173" s="19"/>
      <c r="H173" s="19"/>
      <c r="I173" s="19"/>
      <c r="J173" s="19"/>
      <c r="CC173" s="19"/>
    </row>
    <row r="174" spans="3:81" s="3" customFormat="1" ht="15">
      <c r="C174" s="19"/>
      <c r="E174" s="19"/>
      <c r="F174" s="19"/>
      <c r="G174" s="19"/>
      <c r="H174" s="19"/>
      <c r="I174" s="19"/>
      <c r="J174" s="19"/>
      <c r="CC174" s="19"/>
    </row>
    <row r="175" spans="3:81" s="3" customFormat="1" ht="15">
      <c r="C175" s="19"/>
      <c r="E175" s="19"/>
      <c r="F175" s="19"/>
      <c r="G175" s="19"/>
      <c r="H175" s="19"/>
      <c r="I175" s="19"/>
      <c r="J175" s="19"/>
      <c r="CC175" s="19"/>
    </row>
    <row r="176" spans="3:81" s="3" customFormat="1" ht="15">
      <c r="C176" s="19"/>
      <c r="E176" s="19"/>
      <c r="F176" s="19"/>
      <c r="G176" s="19"/>
      <c r="H176" s="19"/>
      <c r="I176" s="19"/>
      <c r="J176" s="19"/>
      <c r="CC176" s="19"/>
    </row>
    <row r="177" spans="3:81" s="3" customFormat="1" ht="15">
      <c r="C177" s="19"/>
      <c r="E177" s="19"/>
      <c r="F177" s="19"/>
      <c r="G177" s="19"/>
      <c r="H177" s="19"/>
      <c r="I177" s="19"/>
      <c r="J177" s="19"/>
      <c r="CC177" s="19"/>
    </row>
    <row r="178" spans="3:81" s="3" customFormat="1" ht="15">
      <c r="C178" s="19"/>
      <c r="E178" s="19"/>
      <c r="F178" s="19"/>
      <c r="G178" s="19"/>
      <c r="H178" s="19"/>
      <c r="I178" s="19"/>
      <c r="J178" s="19"/>
      <c r="CC178" s="19"/>
    </row>
    <row r="179" spans="3:81" s="3" customFormat="1" ht="15">
      <c r="C179" s="19"/>
      <c r="E179" s="19"/>
      <c r="F179" s="19"/>
      <c r="G179" s="19"/>
      <c r="H179" s="19"/>
      <c r="I179" s="19"/>
      <c r="J179" s="19"/>
      <c r="CC179" s="19"/>
    </row>
    <row r="180" spans="3:81" s="3" customFormat="1" ht="15">
      <c r="C180" s="19"/>
      <c r="E180" s="19"/>
      <c r="F180" s="19"/>
      <c r="G180" s="19"/>
      <c r="H180" s="19"/>
      <c r="I180" s="19"/>
      <c r="J180" s="19"/>
      <c r="CC180" s="19"/>
    </row>
    <row r="181" spans="3:81" s="3" customFormat="1" ht="15">
      <c r="C181" s="19"/>
      <c r="E181" s="19"/>
      <c r="F181" s="19"/>
      <c r="G181" s="19"/>
      <c r="H181" s="19"/>
      <c r="I181" s="19"/>
      <c r="J181" s="19"/>
      <c r="CC181" s="19"/>
    </row>
    <row r="182" spans="3:81" s="3" customFormat="1" ht="15">
      <c r="C182" s="19"/>
      <c r="E182" s="19"/>
      <c r="F182" s="19"/>
      <c r="G182" s="19"/>
      <c r="H182" s="19"/>
      <c r="I182" s="19"/>
      <c r="J182" s="19"/>
      <c r="CC182" s="19"/>
    </row>
    <row r="183" spans="3:81" s="3" customFormat="1" ht="15">
      <c r="C183" s="19"/>
      <c r="E183" s="19"/>
      <c r="F183" s="19"/>
      <c r="G183" s="19"/>
      <c r="H183" s="19"/>
      <c r="I183" s="19"/>
      <c r="J183" s="19"/>
      <c r="CC183" s="19"/>
    </row>
    <row r="184" spans="3:81" s="3" customFormat="1" ht="15">
      <c r="C184" s="19"/>
      <c r="E184" s="19"/>
      <c r="F184" s="19"/>
      <c r="G184" s="19"/>
      <c r="H184" s="19"/>
      <c r="I184" s="19"/>
      <c r="J184" s="19"/>
      <c r="CC184" s="19"/>
    </row>
    <row r="185" spans="3:81" s="3" customFormat="1" ht="15">
      <c r="C185" s="19"/>
      <c r="E185" s="19"/>
      <c r="F185" s="19"/>
      <c r="G185" s="19"/>
      <c r="H185" s="19"/>
      <c r="I185" s="19"/>
      <c r="J185" s="19"/>
      <c r="CC185" s="19"/>
    </row>
    <row r="186" spans="3:81" s="3" customFormat="1" ht="15">
      <c r="C186" s="19"/>
      <c r="E186" s="19"/>
      <c r="F186" s="19"/>
      <c r="G186" s="19"/>
      <c r="H186" s="19"/>
      <c r="I186" s="19"/>
      <c r="J186" s="19"/>
      <c r="CC186" s="19"/>
    </row>
    <row r="187" spans="3:81" s="3" customFormat="1" ht="15">
      <c r="C187" s="19"/>
      <c r="E187" s="19"/>
      <c r="F187" s="19"/>
      <c r="G187" s="19"/>
      <c r="H187" s="19"/>
      <c r="I187" s="19"/>
      <c r="J187" s="19"/>
      <c r="CC187" s="19"/>
    </row>
    <row r="188" spans="3:81" s="3" customFormat="1" ht="15">
      <c r="C188" s="19"/>
      <c r="E188" s="19"/>
      <c r="F188" s="19"/>
      <c r="G188" s="19"/>
      <c r="H188" s="19"/>
      <c r="I188" s="19"/>
      <c r="J188" s="19"/>
      <c r="CC188" s="19"/>
    </row>
    <row r="189" spans="3:81" s="3" customFormat="1" ht="15">
      <c r="C189" s="19"/>
      <c r="E189" s="19"/>
      <c r="F189" s="19"/>
      <c r="G189" s="19"/>
      <c r="H189" s="19"/>
      <c r="I189" s="19"/>
      <c r="J189" s="19"/>
      <c r="CC189" s="19"/>
    </row>
    <row r="190" spans="3:81" s="3" customFormat="1" ht="15">
      <c r="C190" s="19"/>
      <c r="E190" s="19"/>
      <c r="F190" s="19"/>
      <c r="G190" s="19"/>
      <c r="H190" s="19"/>
      <c r="I190" s="19"/>
      <c r="J190" s="19"/>
      <c r="CC190" s="19"/>
    </row>
    <row r="191" spans="3:81" s="3" customFormat="1" ht="15">
      <c r="C191" s="19"/>
      <c r="E191" s="19"/>
      <c r="F191" s="19"/>
      <c r="G191" s="19"/>
      <c r="H191" s="19"/>
      <c r="I191" s="19"/>
      <c r="J191" s="19"/>
      <c r="CC191" s="19"/>
    </row>
    <row r="192" spans="3:81" s="3" customFormat="1" ht="15">
      <c r="C192" s="19"/>
      <c r="E192" s="19"/>
      <c r="F192" s="19"/>
      <c r="G192" s="19"/>
      <c r="H192" s="19"/>
      <c r="I192" s="19"/>
      <c r="J192" s="19"/>
      <c r="CC192" s="19"/>
    </row>
    <row r="193" spans="3:81" s="3" customFormat="1" ht="15">
      <c r="C193" s="19"/>
      <c r="E193" s="19"/>
      <c r="F193" s="19"/>
      <c r="G193" s="19"/>
      <c r="H193" s="19"/>
      <c r="I193" s="19"/>
      <c r="J193" s="19"/>
      <c r="CC193" s="19"/>
    </row>
    <row r="194" spans="3:81" s="3" customFormat="1" ht="15">
      <c r="C194" s="19"/>
      <c r="E194" s="19"/>
      <c r="F194" s="19"/>
      <c r="G194" s="19"/>
      <c r="H194" s="19"/>
      <c r="I194" s="19"/>
      <c r="J194" s="19"/>
      <c r="CC194" s="19"/>
    </row>
    <row r="195" spans="3:81" s="3" customFormat="1" ht="15">
      <c r="C195" s="19"/>
      <c r="E195" s="19"/>
      <c r="F195" s="19"/>
      <c r="G195" s="19"/>
      <c r="H195" s="19"/>
      <c r="I195" s="19"/>
      <c r="J195" s="19"/>
      <c r="CC195" s="19"/>
    </row>
    <row r="196" spans="3:81" s="3" customFormat="1" ht="15">
      <c r="C196" s="19"/>
      <c r="E196" s="19"/>
      <c r="F196" s="19"/>
      <c r="G196" s="19"/>
      <c r="H196" s="19"/>
      <c r="I196" s="19"/>
      <c r="J196" s="19"/>
      <c r="CC196" s="19"/>
    </row>
    <row r="197" spans="3:81" s="3" customFormat="1" ht="15">
      <c r="C197" s="19"/>
      <c r="E197" s="19"/>
      <c r="F197" s="19"/>
      <c r="G197" s="19"/>
      <c r="H197" s="19"/>
      <c r="I197" s="19"/>
      <c r="J197" s="19"/>
      <c r="CC197" s="19"/>
    </row>
    <row r="198" spans="3:81" s="3" customFormat="1" ht="15">
      <c r="C198" s="19"/>
      <c r="E198" s="19"/>
      <c r="F198" s="19"/>
      <c r="G198" s="19"/>
      <c r="H198" s="19"/>
      <c r="I198" s="19"/>
      <c r="J198" s="19"/>
      <c r="CC198" s="19"/>
    </row>
    <row r="199" spans="3:81" s="3" customFormat="1" ht="15">
      <c r="C199" s="19"/>
      <c r="E199" s="19"/>
      <c r="F199" s="19"/>
      <c r="G199" s="19"/>
      <c r="H199" s="19"/>
      <c r="I199" s="19"/>
      <c r="J199" s="19"/>
      <c r="CC199" s="19"/>
    </row>
    <row r="200" spans="3:81" s="3" customFormat="1" ht="15">
      <c r="C200" s="19"/>
      <c r="E200" s="19"/>
      <c r="F200" s="19"/>
      <c r="G200" s="19"/>
      <c r="H200" s="19"/>
      <c r="I200" s="19"/>
      <c r="J200" s="19"/>
      <c r="CC200" s="19"/>
    </row>
    <row r="201" spans="3:81" s="3" customFormat="1" ht="15">
      <c r="C201" s="19"/>
      <c r="E201" s="19"/>
      <c r="F201" s="19"/>
      <c r="G201" s="19"/>
      <c r="H201" s="19"/>
      <c r="I201" s="19"/>
      <c r="J201" s="19"/>
      <c r="CC201" s="19"/>
    </row>
    <row r="202" spans="3:81" s="3" customFormat="1" ht="15">
      <c r="C202" s="19"/>
      <c r="E202" s="19"/>
      <c r="F202" s="19"/>
      <c r="G202" s="19"/>
      <c r="H202" s="19"/>
      <c r="I202" s="19"/>
      <c r="J202" s="19"/>
      <c r="CC202" s="19"/>
    </row>
    <row r="203" spans="3:81" s="3" customFormat="1" ht="15">
      <c r="C203" s="19"/>
      <c r="E203" s="19"/>
      <c r="F203" s="19"/>
      <c r="G203" s="19"/>
      <c r="H203" s="19"/>
      <c r="I203" s="19"/>
      <c r="J203" s="19"/>
      <c r="CC203" s="19"/>
    </row>
    <row r="204" spans="3:81" s="3" customFormat="1" ht="15">
      <c r="C204" s="19"/>
      <c r="E204" s="19"/>
      <c r="F204" s="19"/>
      <c r="G204" s="19"/>
      <c r="H204" s="19"/>
      <c r="I204" s="19"/>
      <c r="J204" s="19"/>
      <c r="CC204" s="19"/>
    </row>
    <row r="205" spans="3:81" s="3" customFormat="1" ht="15">
      <c r="C205" s="19"/>
      <c r="E205" s="19"/>
      <c r="F205" s="19"/>
      <c r="G205" s="19"/>
      <c r="H205" s="19"/>
      <c r="I205" s="19"/>
      <c r="J205" s="19"/>
      <c r="CC205" s="19"/>
    </row>
    <row r="206" spans="3:81" s="3" customFormat="1" ht="15">
      <c r="C206" s="19"/>
      <c r="E206" s="19"/>
      <c r="F206" s="19"/>
      <c r="G206" s="19"/>
      <c r="H206" s="19"/>
      <c r="I206" s="19"/>
      <c r="J206" s="19"/>
      <c r="CC206" s="19"/>
    </row>
    <row r="207" spans="3:81" s="3" customFormat="1" ht="15">
      <c r="C207" s="19"/>
      <c r="E207" s="19"/>
      <c r="F207" s="19"/>
      <c r="G207" s="19"/>
      <c r="H207" s="19"/>
      <c r="I207" s="19"/>
      <c r="J207" s="19"/>
      <c r="CC207" s="19"/>
    </row>
    <row r="208" spans="3:81" s="3" customFormat="1" ht="15">
      <c r="C208" s="19"/>
      <c r="E208" s="19"/>
      <c r="F208" s="19"/>
      <c r="G208" s="19"/>
      <c r="H208" s="19"/>
      <c r="I208" s="19"/>
      <c r="J208" s="19"/>
      <c r="CC208" s="19"/>
    </row>
    <row r="209" spans="3:81" s="3" customFormat="1" ht="15">
      <c r="C209" s="19"/>
      <c r="E209" s="19"/>
      <c r="F209" s="19"/>
      <c r="G209" s="19"/>
      <c r="H209" s="19"/>
      <c r="I209" s="19"/>
      <c r="J209" s="19"/>
      <c r="CC209" s="19"/>
    </row>
    <row r="210" spans="3:81" s="3" customFormat="1" ht="15">
      <c r="C210" s="19"/>
      <c r="E210" s="19"/>
      <c r="F210" s="19"/>
      <c r="G210" s="19"/>
      <c r="H210" s="19"/>
      <c r="I210" s="19"/>
      <c r="J210" s="19"/>
      <c r="CC210" s="19"/>
    </row>
    <row r="211" spans="3:81" s="3" customFormat="1" ht="15">
      <c r="C211" s="19"/>
      <c r="E211" s="19"/>
      <c r="F211" s="19"/>
      <c r="G211" s="19"/>
      <c r="H211" s="19"/>
      <c r="I211" s="19"/>
      <c r="J211" s="19"/>
      <c r="CC211" s="19"/>
    </row>
    <row r="212" spans="3:81" s="3" customFormat="1" ht="15">
      <c r="C212" s="19"/>
      <c r="E212" s="19"/>
      <c r="F212" s="19"/>
      <c r="G212" s="19"/>
      <c r="H212" s="19"/>
      <c r="I212" s="19"/>
      <c r="J212" s="19"/>
      <c r="CC212" s="19"/>
    </row>
    <row r="213" spans="3:81" s="3" customFormat="1" ht="15">
      <c r="C213" s="19"/>
      <c r="E213" s="19"/>
      <c r="F213" s="19"/>
      <c r="G213" s="19"/>
      <c r="H213" s="19"/>
      <c r="I213" s="19"/>
      <c r="J213" s="19"/>
      <c r="CC213" s="19"/>
    </row>
    <row r="214" spans="3:81" s="3" customFormat="1" ht="15">
      <c r="C214" s="19"/>
      <c r="E214" s="19"/>
      <c r="F214" s="19"/>
      <c r="G214" s="19"/>
      <c r="H214" s="19"/>
      <c r="I214" s="19"/>
      <c r="J214" s="19"/>
      <c r="CC214" s="19"/>
    </row>
    <row r="215" spans="3:81" s="3" customFormat="1" ht="15">
      <c r="C215" s="19"/>
      <c r="E215" s="19"/>
      <c r="F215" s="19"/>
      <c r="G215" s="19"/>
      <c r="H215" s="19"/>
      <c r="I215" s="19"/>
      <c r="J215" s="19"/>
      <c r="CC215" s="19"/>
    </row>
    <row r="216" spans="3:81" s="3" customFormat="1" ht="15">
      <c r="C216" s="19"/>
      <c r="E216" s="19"/>
      <c r="F216" s="19"/>
      <c r="G216" s="19"/>
      <c r="H216" s="19"/>
      <c r="I216" s="19"/>
      <c r="J216" s="19"/>
      <c r="CC216" s="19"/>
    </row>
    <row r="217" spans="3:81" s="3" customFormat="1" ht="15">
      <c r="C217" s="19"/>
      <c r="E217" s="19"/>
      <c r="F217" s="19"/>
      <c r="G217" s="19"/>
      <c r="H217" s="19"/>
      <c r="I217" s="19"/>
      <c r="J217" s="19"/>
      <c r="CC217" s="19"/>
    </row>
    <row r="218" spans="3:81" s="3" customFormat="1" ht="15">
      <c r="C218" s="19"/>
      <c r="E218" s="19"/>
      <c r="F218" s="19"/>
      <c r="G218" s="19"/>
      <c r="H218" s="19"/>
      <c r="I218" s="19"/>
      <c r="J218" s="19"/>
      <c r="CC218" s="19"/>
    </row>
    <row r="219" spans="3:81" s="3" customFormat="1" ht="15">
      <c r="C219" s="19"/>
      <c r="E219" s="19"/>
      <c r="F219" s="19"/>
      <c r="G219" s="19"/>
      <c r="H219" s="19"/>
      <c r="I219" s="19"/>
      <c r="J219" s="19"/>
      <c r="CC219" s="19"/>
    </row>
    <row r="220" spans="3:81" s="3" customFormat="1" ht="15">
      <c r="C220" s="19"/>
      <c r="E220" s="19"/>
      <c r="F220" s="19"/>
      <c r="G220" s="19"/>
      <c r="H220" s="19"/>
      <c r="I220" s="19"/>
      <c r="J220" s="19"/>
      <c r="CC220" s="19"/>
    </row>
    <row r="221" spans="3:81" s="3" customFormat="1" ht="15">
      <c r="C221" s="19"/>
      <c r="E221" s="19"/>
      <c r="F221" s="19"/>
      <c r="G221" s="19"/>
      <c r="H221" s="19"/>
      <c r="I221" s="19"/>
      <c r="J221" s="19"/>
      <c r="CC221" s="19"/>
    </row>
    <row r="222" spans="3:81" s="3" customFormat="1" ht="15">
      <c r="C222" s="19"/>
      <c r="E222" s="19"/>
      <c r="F222" s="19"/>
      <c r="G222" s="19"/>
      <c r="H222" s="19"/>
      <c r="I222" s="19"/>
      <c r="J222" s="19"/>
      <c r="CC222" s="19"/>
    </row>
    <row r="223" spans="3:81" s="3" customFormat="1" ht="15">
      <c r="C223" s="19"/>
      <c r="E223" s="19"/>
      <c r="F223" s="19"/>
      <c r="G223" s="19"/>
      <c r="H223" s="19"/>
      <c r="I223" s="19"/>
      <c r="J223" s="19"/>
      <c r="CC223" s="19"/>
    </row>
    <row r="224" spans="3:81" s="3" customFormat="1" ht="15">
      <c r="C224" s="19"/>
      <c r="E224" s="19"/>
      <c r="F224" s="19"/>
      <c r="G224" s="19"/>
      <c r="H224" s="19"/>
      <c r="I224" s="19"/>
      <c r="J224" s="19"/>
      <c r="CC224" s="19"/>
    </row>
    <row r="225" spans="3:81" s="3" customFormat="1" ht="15">
      <c r="C225" s="19"/>
      <c r="E225" s="19"/>
      <c r="F225" s="19"/>
      <c r="G225" s="19"/>
      <c r="H225" s="19"/>
      <c r="I225" s="19"/>
      <c r="J225" s="19"/>
      <c r="CC225" s="19"/>
    </row>
    <row r="226" spans="3:81" s="3" customFormat="1" ht="15">
      <c r="C226" s="19"/>
      <c r="E226" s="19"/>
      <c r="F226" s="19"/>
      <c r="G226" s="19"/>
      <c r="H226" s="19"/>
      <c r="I226" s="19"/>
      <c r="J226" s="19"/>
      <c r="CC226" s="19"/>
    </row>
    <row r="227" spans="3:81" s="3" customFormat="1" ht="15">
      <c r="C227" s="19"/>
      <c r="E227" s="19"/>
      <c r="F227" s="19"/>
      <c r="G227" s="19"/>
      <c r="H227" s="19"/>
      <c r="I227" s="19"/>
      <c r="J227" s="19"/>
      <c r="CC227" s="19"/>
    </row>
    <row r="228" spans="3:81" s="3" customFormat="1" ht="15">
      <c r="C228" s="19"/>
      <c r="E228" s="19"/>
      <c r="F228" s="19"/>
      <c r="G228" s="19"/>
      <c r="H228" s="19"/>
      <c r="I228" s="19"/>
      <c r="J228" s="19"/>
      <c r="CC228" s="19"/>
    </row>
    <row r="229" spans="3:81" s="3" customFormat="1" ht="15">
      <c r="C229" s="19"/>
      <c r="E229" s="19"/>
      <c r="F229" s="19"/>
      <c r="G229" s="19"/>
      <c r="H229" s="19"/>
      <c r="I229" s="19"/>
      <c r="J229" s="19"/>
      <c r="CC229" s="19"/>
    </row>
    <row r="230" spans="3:81" s="3" customFormat="1" ht="15">
      <c r="C230" s="19"/>
      <c r="E230" s="19"/>
      <c r="F230" s="19"/>
      <c r="G230" s="19"/>
      <c r="H230" s="19"/>
      <c r="I230" s="19"/>
      <c r="J230" s="19"/>
      <c r="CC230" s="19"/>
    </row>
    <row r="231" spans="3:81" s="3" customFormat="1" ht="15">
      <c r="C231" s="19"/>
      <c r="E231" s="19"/>
      <c r="F231" s="19"/>
      <c r="G231" s="19"/>
      <c r="H231" s="19"/>
      <c r="I231" s="19"/>
      <c r="J231" s="19"/>
      <c r="CC231" s="19"/>
    </row>
    <row r="232" spans="3:81" s="3" customFormat="1" ht="15">
      <c r="C232" s="19"/>
      <c r="E232" s="19"/>
      <c r="F232" s="19"/>
      <c r="G232" s="19"/>
      <c r="H232" s="19"/>
      <c r="I232" s="19"/>
      <c r="J232" s="19"/>
      <c r="CC232" s="19"/>
    </row>
    <row r="233" spans="3:81" s="3" customFormat="1" ht="15">
      <c r="C233" s="19"/>
      <c r="E233" s="19"/>
      <c r="F233" s="19"/>
      <c r="G233" s="19"/>
      <c r="H233" s="19"/>
      <c r="I233" s="19"/>
      <c r="J233" s="19"/>
      <c r="CC233" s="19"/>
    </row>
    <row r="234" spans="3:81" s="3" customFormat="1" ht="15">
      <c r="C234" s="19"/>
      <c r="E234" s="19"/>
      <c r="F234" s="19"/>
      <c r="G234" s="19"/>
      <c r="H234" s="19"/>
      <c r="I234" s="19"/>
      <c r="J234" s="19"/>
      <c r="CC234" s="19"/>
    </row>
    <row r="235" spans="3:81" s="3" customFormat="1" ht="15">
      <c r="C235" s="19"/>
      <c r="E235" s="19"/>
      <c r="F235" s="19"/>
      <c r="G235" s="19"/>
      <c r="H235" s="19"/>
      <c r="I235" s="19"/>
      <c r="J235" s="19"/>
      <c r="CC235" s="19"/>
    </row>
    <row r="236" spans="3:81" s="3" customFormat="1" ht="15">
      <c r="C236" s="19"/>
      <c r="E236" s="19"/>
      <c r="F236" s="19"/>
      <c r="G236" s="19"/>
      <c r="H236" s="19"/>
      <c r="I236" s="19"/>
      <c r="J236" s="19"/>
      <c r="CC236" s="19"/>
    </row>
    <row r="237" spans="3:81" s="3" customFormat="1" ht="15">
      <c r="C237" s="19"/>
      <c r="E237" s="19"/>
      <c r="F237" s="19"/>
      <c r="G237" s="19"/>
      <c r="H237" s="19"/>
      <c r="I237" s="19"/>
      <c r="J237" s="19"/>
      <c r="CC237" s="19"/>
    </row>
    <row r="238" spans="3:81" s="3" customFormat="1" ht="15">
      <c r="C238" s="19"/>
      <c r="E238" s="19"/>
      <c r="F238" s="19"/>
      <c r="G238" s="19"/>
      <c r="H238" s="19"/>
      <c r="I238" s="19"/>
      <c r="J238" s="19"/>
      <c r="CC238" s="19"/>
    </row>
    <row r="239" spans="3:81" s="3" customFormat="1" ht="15">
      <c r="C239" s="19"/>
      <c r="E239" s="19"/>
      <c r="F239" s="19"/>
      <c r="G239" s="19"/>
      <c r="H239" s="19"/>
      <c r="I239" s="19"/>
      <c r="J239" s="19"/>
      <c r="CC239" s="19"/>
    </row>
    <row r="240" spans="3:81" s="3" customFormat="1" ht="15">
      <c r="C240" s="19"/>
      <c r="E240" s="19"/>
      <c r="F240" s="19"/>
      <c r="G240" s="19"/>
      <c r="H240" s="19"/>
      <c r="I240" s="19"/>
      <c r="J240" s="19"/>
      <c r="CC240" s="19"/>
    </row>
    <row r="241" spans="3:81" s="3" customFormat="1" ht="15">
      <c r="C241" s="19"/>
      <c r="E241" s="19"/>
      <c r="F241" s="19"/>
      <c r="G241" s="19"/>
      <c r="H241" s="19"/>
      <c r="I241" s="19"/>
      <c r="J241" s="19"/>
      <c r="CC241" s="19"/>
    </row>
    <row r="242" spans="3:81" s="3" customFormat="1" ht="15">
      <c r="C242" s="19"/>
      <c r="E242" s="19"/>
      <c r="F242" s="19"/>
      <c r="G242" s="19"/>
      <c r="H242" s="19"/>
      <c r="I242" s="19"/>
      <c r="J242" s="19"/>
      <c r="CC242" s="19"/>
    </row>
    <row r="243" spans="3:81" s="3" customFormat="1" ht="15">
      <c r="C243" s="19"/>
      <c r="E243" s="19"/>
      <c r="F243" s="19"/>
      <c r="G243" s="19"/>
      <c r="H243" s="19"/>
      <c r="I243" s="19"/>
      <c r="J243" s="19"/>
      <c r="CC243" s="19"/>
    </row>
    <row r="244" spans="3:81" s="3" customFormat="1" ht="15">
      <c r="C244" s="19"/>
      <c r="E244" s="19"/>
      <c r="F244" s="19"/>
      <c r="G244" s="19"/>
      <c r="H244" s="19"/>
      <c r="I244" s="19"/>
      <c r="J244" s="19"/>
      <c r="CC244" s="19"/>
    </row>
    <row r="245" spans="3:81" s="3" customFormat="1" ht="15">
      <c r="C245" s="19"/>
      <c r="E245" s="19"/>
      <c r="F245" s="19"/>
      <c r="G245" s="19"/>
      <c r="H245" s="19"/>
      <c r="I245" s="19"/>
      <c r="J245" s="19"/>
      <c r="CC245" s="19"/>
    </row>
    <row r="246" spans="3:81" s="3" customFormat="1" ht="15">
      <c r="C246" s="19"/>
      <c r="E246" s="19"/>
      <c r="F246" s="19"/>
      <c r="G246" s="19"/>
      <c r="H246" s="19"/>
      <c r="I246" s="19"/>
      <c r="J246" s="19"/>
      <c r="CC246" s="19"/>
    </row>
    <row r="247" spans="3:81" s="3" customFormat="1" ht="15">
      <c r="C247" s="19"/>
      <c r="E247" s="19"/>
      <c r="F247" s="19"/>
      <c r="G247" s="19"/>
      <c r="H247" s="19"/>
      <c r="I247" s="19"/>
      <c r="J247" s="19"/>
      <c r="CC247" s="19"/>
    </row>
    <row r="248" spans="3:81" s="3" customFormat="1" ht="15">
      <c r="C248" s="19"/>
      <c r="E248" s="19"/>
      <c r="F248" s="19"/>
      <c r="G248" s="19"/>
      <c r="H248" s="19"/>
      <c r="I248" s="19"/>
      <c r="J248" s="19"/>
      <c r="CC248" s="19"/>
    </row>
    <row r="249" spans="3:81" s="3" customFormat="1" ht="15">
      <c r="C249" s="19"/>
      <c r="E249" s="19"/>
      <c r="F249" s="19"/>
      <c r="G249" s="19"/>
      <c r="H249" s="19"/>
      <c r="I249" s="19"/>
      <c r="J249" s="19"/>
      <c r="CC249" s="19"/>
    </row>
    <row r="250" spans="3:81" s="3" customFormat="1" ht="15">
      <c r="C250" s="19"/>
      <c r="E250" s="19"/>
      <c r="F250" s="19"/>
      <c r="G250" s="19"/>
      <c r="H250" s="19"/>
      <c r="I250" s="19"/>
      <c r="J250" s="19"/>
      <c r="CC250" s="19"/>
    </row>
    <row r="251" spans="3:81" s="3" customFormat="1" ht="15">
      <c r="C251" s="19"/>
      <c r="E251" s="19"/>
      <c r="F251" s="19"/>
      <c r="G251" s="19"/>
      <c r="H251" s="19"/>
      <c r="I251" s="19"/>
      <c r="J251" s="19"/>
      <c r="CC251" s="19"/>
    </row>
    <row r="252" spans="3:81" s="3" customFormat="1" ht="15">
      <c r="C252" s="19"/>
      <c r="E252" s="19"/>
      <c r="F252" s="19"/>
      <c r="G252" s="19"/>
      <c r="H252" s="19"/>
      <c r="I252" s="19"/>
      <c r="J252" s="19"/>
      <c r="CC252" s="19"/>
    </row>
    <row r="253" spans="3:81" s="3" customFormat="1" ht="15">
      <c r="C253" s="19"/>
      <c r="E253" s="19"/>
      <c r="F253" s="19"/>
      <c r="G253" s="19"/>
      <c r="H253" s="19"/>
      <c r="I253" s="19"/>
      <c r="J253" s="19"/>
      <c r="CC253" s="19"/>
    </row>
    <row r="254" spans="3:81" s="3" customFormat="1" ht="15">
      <c r="C254" s="19"/>
      <c r="E254" s="19"/>
      <c r="F254" s="19"/>
      <c r="G254" s="19"/>
      <c r="H254" s="19"/>
      <c r="I254" s="19"/>
      <c r="J254" s="19"/>
      <c r="CC254" s="19"/>
    </row>
    <row r="255" spans="3:81" s="3" customFormat="1" ht="15">
      <c r="C255" s="19"/>
      <c r="E255" s="19"/>
      <c r="F255" s="19"/>
      <c r="G255" s="19"/>
      <c r="H255" s="19"/>
      <c r="I255" s="19"/>
      <c r="J255" s="19"/>
      <c r="CC255" s="19"/>
    </row>
    <row r="256" spans="3:81" s="3" customFormat="1" ht="15">
      <c r="C256" s="19"/>
      <c r="E256" s="19"/>
      <c r="F256" s="19"/>
      <c r="G256" s="19"/>
      <c r="H256" s="19"/>
      <c r="I256" s="19"/>
      <c r="J256" s="19"/>
      <c r="CC256" s="19"/>
    </row>
    <row r="257" spans="3:81" s="3" customFormat="1" ht="15">
      <c r="C257" s="19"/>
      <c r="E257" s="19"/>
      <c r="F257" s="19"/>
      <c r="G257" s="19"/>
      <c r="H257" s="19"/>
      <c r="I257" s="19"/>
      <c r="J257" s="19"/>
      <c r="CC257" s="19"/>
    </row>
    <row r="258" spans="3:81" s="3" customFormat="1" ht="15">
      <c r="C258" s="19"/>
      <c r="E258" s="19"/>
      <c r="F258" s="19"/>
      <c r="G258" s="19"/>
      <c r="H258" s="19"/>
      <c r="I258" s="19"/>
      <c r="J258" s="19"/>
      <c r="CC258" s="19"/>
    </row>
    <row r="259" spans="3:81" s="3" customFormat="1" ht="15">
      <c r="C259" s="19"/>
      <c r="E259" s="19"/>
      <c r="F259" s="19"/>
      <c r="G259" s="19"/>
      <c r="H259" s="19"/>
      <c r="I259" s="19"/>
      <c r="J259" s="19"/>
      <c r="CC259" s="19"/>
    </row>
    <row r="260" spans="3:81" s="3" customFormat="1" ht="15">
      <c r="C260" s="19"/>
      <c r="E260" s="19"/>
      <c r="F260" s="19"/>
      <c r="G260" s="19"/>
      <c r="H260" s="19"/>
      <c r="I260" s="19"/>
      <c r="J260" s="19"/>
      <c r="CC260" s="19"/>
    </row>
    <row r="261" spans="3:81" s="3" customFormat="1" ht="15">
      <c r="C261" s="19"/>
      <c r="E261" s="19"/>
      <c r="F261" s="19"/>
      <c r="G261" s="19"/>
      <c r="H261" s="19"/>
      <c r="I261" s="19"/>
      <c r="J261" s="19"/>
      <c r="CC261" s="19"/>
    </row>
    <row r="262" spans="3:81" s="3" customFormat="1" ht="15">
      <c r="C262" s="19"/>
      <c r="E262" s="19"/>
      <c r="F262" s="19"/>
      <c r="G262" s="19"/>
      <c r="H262" s="19"/>
      <c r="I262" s="19"/>
      <c r="J262" s="19"/>
      <c r="CC262" s="19"/>
    </row>
    <row r="263" spans="3:81" s="3" customFormat="1" ht="15">
      <c r="C263" s="19"/>
      <c r="E263" s="19"/>
      <c r="F263" s="19"/>
      <c r="G263" s="19"/>
      <c r="H263" s="19"/>
      <c r="I263" s="19"/>
      <c r="J263" s="19"/>
      <c r="CC263" s="19"/>
    </row>
    <row r="264" spans="3:81" s="3" customFormat="1" ht="15">
      <c r="C264" s="19"/>
      <c r="E264" s="19"/>
      <c r="F264" s="19"/>
      <c r="G264" s="19"/>
      <c r="H264" s="19"/>
      <c r="I264" s="19"/>
      <c r="J264" s="19"/>
      <c r="CC264" s="19"/>
    </row>
    <row r="265" spans="3:81" s="3" customFormat="1" ht="15">
      <c r="C265" s="19"/>
      <c r="E265" s="19"/>
      <c r="F265" s="19"/>
      <c r="G265" s="19"/>
      <c r="H265" s="19"/>
      <c r="I265" s="19"/>
      <c r="J265" s="19"/>
      <c r="CC265" s="19"/>
    </row>
    <row r="266" spans="3:81" s="3" customFormat="1" ht="15">
      <c r="C266" s="19"/>
      <c r="E266" s="19"/>
      <c r="F266" s="19"/>
      <c r="G266" s="19"/>
      <c r="H266" s="19"/>
      <c r="I266" s="19"/>
      <c r="J266" s="19"/>
      <c r="CC266" s="19"/>
    </row>
    <row r="267" spans="3:81" s="3" customFormat="1" ht="15">
      <c r="C267" s="19"/>
      <c r="E267" s="19"/>
      <c r="F267" s="19"/>
      <c r="G267" s="19"/>
      <c r="H267" s="19"/>
      <c r="I267" s="19"/>
      <c r="J267" s="19"/>
      <c r="CC267" s="19"/>
    </row>
    <row r="268" spans="3:81" s="3" customFormat="1" ht="15">
      <c r="C268" s="19"/>
      <c r="E268" s="19"/>
      <c r="F268" s="19"/>
      <c r="G268" s="19"/>
      <c r="H268" s="19"/>
      <c r="I268" s="19"/>
      <c r="J268" s="19"/>
      <c r="CC268" s="19"/>
    </row>
    <row r="269" spans="3:81" s="3" customFormat="1" ht="15">
      <c r="C269" s="19"/>
      <c r="E269" s="19"/>
      <c r="F269" s="19"/>
      <c r="G269" s="19"/>
      <c r="H269" s="19"/>
      <c r="I269" s="19"/>
      <c r="J269" s="19"/>
      <c r="CC269" s="19"/>
    </row>
    <row r="270" spans="3:81" s="3" customFormat="1" ht="15">
      <c r="C270" s="19"/>
      <c r="E270" s="19"/>
      <c r="F270" s="19"/>
      <c r="G270" s="19"/>
      <c r="H270" s="19"/>
      <c r="I270" s="19"/>
      <c r="J270" s="19"/>
      <c r="CC270" s="19"/>
    </row>
    <row r="271" spans="3:81" s="3" customFormat="1" ht="15">
      <c r="C271" s="19"/>
      <c r="E271" s="19"/>
      <c r="F271" s="19"/>
      <c r="G271" s="19"/>
      <c r="H271" s="19"/>
      <c r="I271" s="19"/>
      <c r="J271" s="19"/>
      <c r="CC271" s="19"/>
    </row>
    <row r="272" spans="3:81" s="3" customFormat="1" ht="15">
      <c r="C272" s="19"/>
      <c r="E272" s="19"/>
      <c r="F272" s="19"/>
      <c r="G272" s="19"/>
      <c r="H272" s="19"/>
      <c r="I272" s="19"/>
      <c r="J272" s="19"/>
      <c r="CC272" s="19"/>
    </row>
    <row r="273" spans="3:81" s="3" customFormat="1" ht="15">
      <c r="C273" s="19"/>
      <c r="E273" s="19"/>
      <c r="F273" s="19"/>
      <c r="G273" s="19"/>
      <c r="H273" s="19"/>
      <c r="I273" s="19"/>
      <c r="J273" s="19"/>
      <c r="CC273" s="19"/>
    </row>
    <row r="274" spans="3:81" s="3" customFormat="1" ht="15">
      <c r="C274" s="19"/>
      <c r="E274" s="19"/>
      <c r="F274" s="19"/>
      <c r="G274" s="19"/>
      <c r="H274" s="19"/>
      <c r="I274" s="19"/>
      <c r="J274" s="19"/>
      <c r="CC274" s="19"/>
    </row>
    <row r="275" spans="3:81" s="3" customFormat="1" ht="15">
      <c r="C275" s="19"/>
      <c r="E275" s="19"/>
      <c r="F275" s="19"/>
      <c r="G275" s="19"/>
      <c r="H275" s="19"/>
      <c r="I275" s="19"/>
      <c r="J275" s="19"/>
      <c r="CC275" s="19"/>
    </row>
    <row r="276" spans="3:81" s="3" customFormat="1" ht="15">
      <c r="C276" s="19"/>
      <c r="E276" s="19"/>
      <c r="F276" s="19"/>
      <c r="G276" s="19"/>
      <c r="H276" s="19"/>
      <c r="I276" s="19"/>
      <c r="J276" s="19"/>
      <c r="CC276" s="19"/>
    </row>
    <row r="277" spans="3:81" s="3" customFormat="1" ht="15">
      <c r="C277" s="19"/>
      <c r="E277" s="19"/>
      <c r="F277" s="19"/>
      <c r="G277" s="19"/>
      <c r="H277" s="19"/>
      <c r="I277" s="19"/>
      <c r="J277" s="19"/>
      <c r="CC277" s="19"/>
    </row>
    <row r="278" spans="3:81" s="3" customFormat="1" ht="15">
      <c r="C278" s="19"/>
      <c r="E278" s="19"/>
      <c r="F278" s="19"/>
      <c r="G278" s="19"/>
      <c r="H278" s="19"/>
      <c r="I278" s="19"/>
      <c r="J278" s="19"/>
      <c r="CC278" s="19"/>
    </row>
    <row r="279" spans="3:81" s="3" customFormat="1" ht="15">
      <c r="C279" s="19"/>
      <c r="E279" s="19"/>
      <c r="F279" s="19"/>
      <c r="G279" s="19"/>
      <c r="H279" s="19"/>
      <c r="I279" s="19"/>
      <c r="J279" s="19"/>
      <c r="CC279" s="19"/>
    </row>
    <row r="280" spans="3:81" s="3" customFormat="1" ht="15">
      <c r="C280" s="19"/>
      <c r="E280" s="19"/>
      <c r="F280" s="19"/>
      <c r="G280" s="19"/>
      <c r="H280" s="19"/>
      <c r="I280" s="19"/>
      <c r="J280" s="19"/>
      <c r="CC280" s="19"/>
    </row>
    <row r="281" spans="3:81" s="3" customFormat="1" ht="15">
      <c r="C281" s="19"/>
      <c r="E281" s="19"/>
      <c r="F281" s="19"/>
      <c r="G281" s="19"/>
      <c r="H281" s="19"/>
      <c r="I281" s="19"/>
      <c r="J281" s="19"/>
      <c r="CC281" s="19"/>
    </row>
    <row r="282" spans="3:81" s="3" customFormat="1" ht="15">
      <c r="C282" s="19"/>
      <c r="E282" s="19"/>
      <c r="F282" s="19"/>
      <c r="G282" s="19"/>
      <c r="H282" s="19"/>
      <c r="I282" s="19"/>
      <c r="J282" s="19"/>
      <c r="CC282" s="19"/>
    </row>
    <row r="283" spans="3:81" s="3" customFormat="1" ht="15">
      <c r="C283" s="19"/>
      <c r="E283" s="19"/>
      <c r="F283" s="19"/>
      <c r="G283" s="19"/>
      <c r="H283" s="19"/>
      <c r="I283" s="19"/>
      <c r="J283" s="19"/>
      <c r="CC283" s="19"/>
    </row>
    <row r="284" spans="3:81" s="3" customFormat="1" ht="15">
      <c r="C284" s="19"/>
      <c r="E284" s="19"/>
      <c r="F284" s="19"/>
      <c r="G284" s="19"/>
      <c r="H284" s="19"/>
      <c r="I284" s="19"/>
      <c r="J284" s="19"/>
      <c r="CC284" s="19"/>
    </row>
    <row r="285" spans="3:81" s="3" customFormat="1" ht="15">
      <c r="C285" s="19"/>
      <c r="E285" s="19"/>
      <c r="F285" s="19"/>
      <c r="G285" s="19"/>
      <c r="H285" s="19"/>
      <c r="I285" s="19"/>
      <c r="J285" s="19"/>
      <c r="CC285" s="19"/>
    </row>
    <row r="286" spans="3:81" s="3" customFormat="1" ht="15">
      <c r="C286" s="19"/>
      <c r="E286" s="19"/>
      <c r="F286" s="19"/>
      <c r="G286" s="19"/>
      <c r="H286" s="19"/>
      <c r="I286" s="19"/>
      <c r="J286" s="19"/>
      <c r="CC286" s="19"/>
    </row>
    <row r="287" spans="3:81" s="3" customFormat="1" ht="15">
      <c r="C287" s="19"/>
      <c r="E287" s="19"/>
      <c r="F287" s="19"/>
      <c r="G287" s="19"/>
      <c r="H287" s="19"/>
      <c r="I287" s="19"/>
      <c r="J287" s="19"/>
      <c r="CC287" s="19"/>
    </row>
    <row r="288" spans="3:81" s="3" customFormat="1" ht="15">
      <c r="C288" s="19"/>
      <c r="E288" s="19"/>
      <c r="F288" s="19"/>
      <c r="G288" s="19"/>
      <c r="H288" s="19"/>
      <c r="I288" s="19"/>
      <c r="J288" s="19"/>
      <c r="CC288" s="19"/>
    </row>
    <row r="289" spans="3:81" s="3" customFormat="1" ht="15">
      <c r="C289" s="19"/>
      <c r="E289" s="19"/>
      <c r="F289" s="19"/>
      <c r="G289" s="19"/>
      <c r="H289" s="19"/>
      <c r="I289" s="19"/>
      <c r="J289" s="19"/>
      <c r="CC289" s="19"/>
    </row>
    <row r="290" spans="3:81" s="3" customFormat="1" ht="15">
      <c r="C290" s="19"/>
      <c r="E290" s="19"/>
      <c r="F290" s="19"/>
      <c r="G290" s="19"/>
      <c r="H290" s="19"/>
      <c r="I290" s="19"/>
      <c r="J290" s="19"/>
      <c r="CC290" s="19"/>
    </row>
    <row r="291" spans="3:81" s="3" customFormat="1" ht="15">
      <c r="C291" s="19"/>
      <c r="E291" s="19"/>
      <c r="F291" s="19"/>
      <c r="G291" s="19"/>
      <c r="H291" s="19"/>
      <c r="I291" s="19"/>
      <c r="J291" s="19"/>
      <c r="CC291" s="19"/>
    </row>
    <row r="292" spans="3:81" s="3" customFormat="1" ht="15">
      <c r="C292" s="19"/>
      <c r="E292" s="19"/>
      <c r="F292" s="19"/>
      <c r="G292" s="19"/>
      <c r="H292" s="19"/>
      <c r="I292" s="19"/>
      <c r="J292" s="19"/>
      <c r="CC292" s="19"/>
    </row>
    <row r="293" spans="3:81" s="3" customFormat="1" ht="15">
      <c r="C293" s="19"/>
      <c r="E293" s="19"/>
      <c r="F293" s="19"/>
      <c r="G293" s="19"/>
      <c r="H293" s="19"/>
      <c r="I293" s="19"/>
      <c r="J293" s="19"/>
      <c r="CC293" s="19"/>
    </row>
    <row r="294" spans="3:81" s="3" customFormat="1" ht="15">
      <c r="C294" s="19"/>
      <c r="E294" s="19"/>
      <c r="F294" s="19"/>
      <c r="G294" s="19"/>
      <c r="H294" s="19"/>
      <c r="I294" s="19"/>
      <c r="J294" s="19"/>
      <c r="CC294" s="19"/>
    </row>
    <row r="295" spans="3:81" s="3" customFormat="1" ht="15">
      <c r="C295" s="19"/>
      <c r="E295" s="19"/>
      <c r="F295" s="19"/>
      <c r="G295" s="19"/>
      <c r="H295" s="19"/>
      <c r="I295" s="19"/>
      <c r="J295" s="19"/>
      <c r="CC295" s="19"/>
    </row>
    <row r="296" spans="3:81" s="3" customFormat="1" ht="15">
      <c r="C296" s="19"/>
      <c r="E296" s="19"/>
      <c r="F296" s="19"/>
      <c r="G296" s="19"/>
      <c r="H296" s="19"/>
      <c r="I296" s="19"/>
      <c r="J296" s="19"/>
      <c r="CC296" s="19"/>
    </row>
    <row r="297" spans="3:81" s="3" customFormat="1" ht="15">
      <c r="C297" s="19"/>
      <c r="E297" s="19"/>
      <c r="F297" s="19"/>
      <c r="G297" s="19"/>
      <c r="H297" s="19"/>
      <c r="I297" s="19"/>
      <c r="J297" s="19"/>
      <c r="CC297" s="19"/>
    </row>
    <row r="298" spans="3:81" s="3" customFormat="1" ht="15">
      <c r="C298" s="19"/>
      <c r="E298" s="19"/>
      <c r="F298" s="19"/>
      <c r="G298" s="19"/>
      <c r="H298" s="19"/>
      <c r="I298" s="19"/>
      <c r="J298" s="19"/>
      <c r="CC298" s="19"/>
    </row>
    <row r="299" spans="3:81" s="3" customFormat="1" ht="15">
      <c r="C299" s="19"/>
      <c r="E299" s="19"/>
      <c r="F299" s="19"/>
      <c r="G299" s="19"/>
      <c r="H299" s="19"/>
      <c r="I299" s="19"/>
      <c r="J299" s="19"/>
      <c r="CC299" s="19"/>
    </row>
    <row r="300" spans="3:81" s="3" customFormat="1" ht="15">
      <c r="C300" s="19"/>
      <c r="E300" s="19"/>
      <c r="F300" s="19"/>
      <c r="G300" s="19"/>
      <c r="H300" s="19"/>
      <c r="I300" s="19"/>
      <c r="J300" s="19"/>
      <c r="CC300" s="19"/>
    </row>
    <row r="301" spans="3:81" s="3" customFormat="1" ht="15">
      <c r="C301" s="19"/>
      <c r="E301" s="19"/>
      <c r="F301" s="19"/>
      <c r="G301" s="19"/>
      <c r="H301" s="19"/>
      <c r="I301" s="19"/>
      <c r="J301" s="19"/>
      <c r="CC301" s="19"/>
    </row>
    <row r="302" spans="3:81" s="3" customFormat="1" ht="15">
      <c r="C302" s="19"/>
      <c r="E302" s="19"/>
      <c r="F302" s="19"/>
      <c r="G302" s="19"/>
      <c r="H302" s="19"/>
      <c r="I302" s="19"/>
      <c r="J302" s="19"/>
      <c r="CC302" s="19"/>
    </row>
    <row r="303" spans="3:81" s="3" customFormat="1" ht="15">
      <c r="C303" s="19"/>
      <c r="E303" s="19"/>
      <c r="F303" s="19"/>
      <c r="G303" s="19"/>
      <c r="H303" s="19"/>
      <c r="I303" s="19"/>
      <c r="J303" s="19"/>
      <c r="CC303" s="19"/>
    </row>
    <row r="304" spans="3:81" s="3" customFormat="1" ht="15">
      <c r="C304" s="19"/>
      <c r="E304" s="19"/>
      <c r="F304" s="19"/>
      <c r="G304" s="19"/>
      <c r="H304" s="19"/>
      <c r="I304" s="19"/>
      <c r="J304" s="19"/>
      <c r="CC304" s="19"/>
    </row>
    <row r="305" spans="3:81" s="3" customFormat="1" ht="15">
      <c r="C305" s="19"/>
      <c r="E305" s="19"/>
      <c r="F305" s="19"/>
      <c r="G305" s="19"/>
      <c r="H305" s="19"/>
      <c r="I305" s="19"/>
      <c r="J305" s="19"/>
      <c r="CC305" s="19"/>
    </row>
    <row r="306" spans="3:81" s="3" customFormat="1" ht="15">
      <c r="C306" s="19"/>
      <c r="E306" s="19"/>
      <c r="F306" s="19"/>
      <c r="G306" s="19"/>
      <c r="H306" s="19"/>
      <c r="I306" s="19"/>
      <c r="J306" s="19"/>
      <c r="CC306" s="19"/>
    </row>
    <row r="307" spans="3:81" s="3" customFormat="1" ht="15">
      <c r="C307" s="19"/>
      <c r="E307" s="19"/>
      <c r="F307" s="19"/>
      <c r="G307" s="19"/>
      <c r="H307" s="19"/>
      <c r="I307" s="19"/>
      <c r="J307" s="19"/>
      <c r="CC307" s="19"/>
    </row>
    <row r="308" spans="3:81" s="3" customFormat="1" ht="15">
      <c r="C308" s="19"/>
      <c r="E308" s="19"/>
      <c r="F308" s="19"/>
      <c r="G308" s="19"/>
      <c r="H308" s="19"/>
      <c r="I308" s="19"/>
      <c r="J308" s="19"/>
      <c r="CC308" s="19"/>
    </row>
    <row r="309" spans="3:81" s="3" customFormat="1" ht="15">
      <c r="C309" s="19"/>
      <c r="E309" s="19"/>
      <c r="F309" s="19"/>
      <c r="G309" s="19"/>
      <c r="H309" s="19"/>
      <c r="I309" s="19"/>
      <c r="J309" s="19"/>
      <c r="CC309" s="19"/>
    </row>
    <row r="310" spans="3:81" s="3" customFormat="1" ht="15">
      <c r="C310" s="19"/>
      <c r="E310" s="19"/>
      <c r="F310" s="19"/>
      <c r="G310" s="19"/>
      <c r="H310" s="19"/>
      <c r="I310" s="19"/>
      <c r="J310" s="19"/>
      <c r="CC310" s="19"/>
    </row>
    <row r="311" spans="3:81" s="3" customFormat="1" ht="15">
      <c r="C311" s="19"/>
      <c r="E311" s="19"/>
      <c r="F311" s="19"/>
      <c r="G311" s="19"/>
      <c r="H311" s="19"/>
      <c r="I311" s="19"/>
      <c r="J311" s="19"/>
      <c r="CC311" s="19"/>
    </row>
    <row r="312" spans="3:81" s="3" customFormat="1" ht="15">
      <c r="C312" s="19"/>
      <c r="E312" s="19"/>
      <c r="F312" s="19"/>
      <c r="G312" s="19"/>
      <c r="H312" s="19"/>
      <c r="I312" s="19"/>
      <c r="J312" s="19"/>
      <c r="CC312" s="19"/>
    </row>
    <row r="313" spans="3:81" s="3" customFormat="1" ht="15">
      <c r="C313" s="19"/>
      <c r="E313" s="19"/>
      <c r="F313" s="19"/>
      <c r="G313" s="19"/>
      <c r="H313" s="19"/>
      <c r="I313" s="19"/>
      <c r="J313" s="19"/>
      <c r="CC313" s="19"/>
    </row>
    <row r="314" spans="3:81" s="3" customFormat="1" ht="15">
      <c r="C314" s="19"/>
      <c r="E314" s="19"/>
      <c r="F314" s="19"/>
      <c r="G314" s="19"/>
      <c r="H314" s="19"/>
      <c r="I314" s="19"/>
      <c r="J314" s="19"/>
      <c r="CC314" s="19"/>
    </row>
    <row r="315" spans="3:81" s="3" customFormat="1" ht="15">
      <c r="C315" s="19"/>
      <c r="E315" s="19"/>
      <c r="F315" s="19"/>
      <c r="G315" s="19"/>
      <c r="H315" s="19"/>
      <c r="I315" s="19"/>
      <c r="J315" s="19"/>
      <c r="CC315" s="19"/>
    </row>
    <row r="316" spans="3:81" s="3" customFormat="1" ht="15">
      <c r="C316" s="19"/>
      <c r="E316" s="19"/>
      <c r="F316" s="19"/>
      <c r="G316" s="19"/>
      <c r="H316" s="19"/>
      <c r="I316" s="19"/>
      <c r="J316" s="19"/>
      <c r="CC316" s="19"/>
    </row>
    <row r="317" spans="3:81" s="3" customFormat="1" ht="15">
      <c r="C317" s="19"/>
      <c r="E317" s="19"/>
      <c r="F317" s="19"/>
      <c r="G317" s="19"/>
      <c r="H317" s="19"/>
      <c r="I317" s="19"/>
      <c r="J317" s="19"/>
      <c r="CC317" s="19"/>
    </row>
    <row r="318" spans="3:81" s="3" customFormat="1" ht="15">
      <c r="C318" s="19"/>
      <c r="E318" s="19"/>
      <c r="F318" s="19"/>
      <c r="G318" s="19"/>
      <c r="H318" s="19"/>
      <c r="I318" s="19"/>
      <c r="J318" s="19"/>
      <c r="CC318" s="19"/>
    </row>
    <row r="319" spans="3:81" s="3" customFormat="1" ht="15">
      <c r="C319" s="19"/>
      <c r="E319" s="19"/>
      <c r="F319" s="19"/>
      <c r="G319" s="19"/>
      <c r="H319" s="19"/>
      <c r="I319" s="19"/>
      <c r="J319" s="19"/>
      <c r="CC319" s="19"/>
    </row>
    <row r="320" spans="3:81" s="3" customFormat="1" ht="15">
      <c r="C320" s="19"/>
      <c r="E320" s="19"/>
      <c r="F320" s="19"/>
      <c r="G320" s="19"/>
      <c r="H320" s="19"/>
      <c r="I320" s="19"/>
      <c r="J320" s="19"/>
      <c r="CC320" s="19"/>
    </row>
    <row r="321" spans="3:81" s="3" customFormat="1" ht="15">
      <c r="C321" s="19"/>
      <c r="E321" s="19"/>
      <c r="F321" s="19"/>
      <c r="G321" s="19"/>
      <c r="H321" s="19"/>
      <c r="I321" s="19"/>
      <c r="J321" s="19"/>
      <c r="CC321" s="19"/>
    </row>
    <row r="322" spans="3:81" s="3" customFormat="1" ht="15">
      <c r="C322" s="19"/>
      <c r="E322" s="19"/>
      <c r="F322" s="19"/>
      <c r="G322" s="19"/>
      <c r="H322" s="19"/>
      <c r="I322" s="19"/>
      <c r="J322" s="19"/>
      <c r="CC322" s="19"/>
    </row>
    <row r="323" spans="3:81" s="3" customFormat="1" ht="15">
      <c r="C323" s="19"/>
      <c r="E323" s="19"/>
      <c r="F323" s="19"/>
      <c r="G323" s="19"/>
      <c r="H323" s="19"/>
      <c r="I323" s="19"/>
      <c r="J323" s="19"/>
      <c r="CC323" s="19"/>
    </row>
    <row r="324" spans="3:81" s="3" customFormat="1" ht="15">
      <c r="C324" s="19"/>
      <c r="E324" s="19"/>
      <c r="F324" s="19"/>
      <c r="G324" s="19"/>
      <c r="H324" s="19"/>
      <c r="I324" s="19"/>
      <c r="J324" s="19"/>
      <c r="CC324" s="19"/>
    </row>
    <row r="325" spans="3:81" s="3" customFormat="1" ht="15">
      <c r="C325" s="19"/>
      <c r="E325" s="19"/>
      <c r="F325" s="19"/>
      <c r="G325" s="19"/>
      <c r="H325" s="19"/>
      <c r="I325" s="19"/>
      <c r="J325" s="19"/>
      <c r="CC325" s="19"/>
    </row>
    <row r="326" spans="3:81" s="3" customFormat="1" ht="15">
      <c r="C326" s="19"/>
      <c r="E326" s="19"/>
      <c r="F326" s="19"/>
      <c r="G326" s="19"/>
      <c r="H326" s="19"/>
      <c r="I326" s="19"/>
      <c r="J326" s="19"/>
      <c r="CC326" s="19"/>
    </row>
    <row r="327" spans="3:81" s="3" customFormat="1" ht="15">
      <c r="C327" s="19"/>
      <c r="E327" s="19"/>
      <c r="F327" s="19"/>
      <c r="G327" s="19"/>
      <c r="H327" s="19"/>
      <c r="I327" s="19"/>
      <c r="J327" s="19"/>
      <c r="CC327" s="19"/>
    </row>
    <row r="328" spans="3:81" s="3" customFormat="1" ht="15">
      <c r="C328" s="19"/>
      <c r="E328" s="19"/>
      <c r="F328" s="19"/>
      <c r="G328" s="19"/>
      <c r="H328" s="19"/>
      <c r="I328" s="19"/>
      <c r="J328" s="19"/>
      <c r="CC328" s="19"/>
    </row>
    <row r="329" spans="3:81" s="3" customFormat="1" ht="15">
      <c r="C329" s="19"/>
      <c r="E329" s="19"/>
      <c r="F329" s="19"/>
      <c r="G329" s="19"/>
      <c r="H329" s="19"/>
      <c r="I329" s="19"/>
      <c r="J329" s="19"/>
      <c r="CC329" s="19"/>
    </row>
    <row r="330" spans="3:81" s="3" customFormat="1" ht="15">
      <c r="C330" s="19"/>
      <c r="E330" s="19"/>
      <c r="F330" s="19"/>
      <c r="G330" s="19"/>
      <c r="H330" s="19"/>
      <c r="I330" s="19"/>
      <c r="J330" s="19"/>
      <c r="CC330" s="19"/>
    </row>
    <row r="331" spans="3:81" s="3" customFormat="1" ht="15">
      <c r="C331" s="19"/>
      <c r="E331" s="19"/>
      <c r="F331" s="19"/>
      <c r="G331" s="19"/>
      <c r="H331" s="19"/>
      <c r="I331" s="19"/>
      <c r="J331" s="19"/>
      <c r="CC331" s="19"/>
    </row>
    <row r="332" spans="3:81" s="3" customFormat="1" ht="15">
      <c r="C332" s="19"/>
      <c r="E332" s="19"/>
      <c r="F332" s="19"/>
      <c r="G332" s="19"/>
      <c r="H332" s="19"/>
      <c r="I332" s="19"/>
      <c r="J332" s="19"/>
      <c r="CC332" s="19"/>
    </row>
    <row r="333" spans="3:81" s="3" customFormat="1" ht="15">
      <c r="C333" s="19"/>
      <c r="E333" s="19"/>
      <c r="F333" s="19"/>
      <c r="G333" s="19"/>
      <c r="H333" s="19"/>
      <c r="I333" s="19"/>
      <c r="J333" s="19"/>
      <c r="CC333" s="19"/>
    </row>
    <row r="334" spans="3:81" s="3" customFormat="1" ht="15">
      <c r="C334" s="19"/>
      <c r="E334" s="19"/>
      <c r="F334" s="19"/>
      <c r="G334" s="19"/>
      <c r="H334" s="19"/>
      <c r="I334" s="19"/>
      <c r="J334" s="19"/>
      <c r="CC334" s="19"/>
    </row>
    <row r="335" spans="3:81" s="3" customFormat="1" ht="15">
      <c r="C335" s="19"/>
      <c r="E335" s="19"/>
      <c r="F335" s="19"/>
      <c r="G335" s="19"/>
      <c r="H335" s="19"/>
      <c r="I335" s="19"/>
      <c r="J335" s="19"/>
      <c r="CC335" s="19"/>
    </row>
    <row r="336" spans="3:81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  <row r="1839" spans="3:10">
      <c r="C1839" s="6"/>
      <c r="E1839" s="6"/>
      <c r="F1839" s="6"/>
      <c r="G1839" s="6"/>
      <c r="H1839" s="6"/>
      <c r="I1839" s="6"/>
      <c r="J1839" s="6"/>
    </row>
    <row r="1840" spans="3:10">
      <c r="C1840" s="6"/>
      <c r="E1840" s="6"/>
      <c r="F1840" s="6"/>
      <c r="G1840" s="6"/>
      <c r="H1840" s="6"/>
      <c r="I1840" s="6"/>
      <c r="J1840" s="6"/>
    </row>
    <row r="1841" spans="3:10">
      <c r="C1841" s="6"/>
      <c r="E1841" s="6"/>
      <c r="F1841" s="6"/>
      <c r="G1841" s="6"/>
      <c r="H1841" s="6"/>
      <c r="I1841" s="6"/>
      <c r="J1841" s="6"/>
    </row>
    <row r="1842" spans="3:10">
      <c r="C1842" s="6"/>
      <c r="E1842" s="6"/>
      <c r="F1842" s="6"/>
      <c r="G1842" s="6"/>
      <c r="H1842" s="6"/>
      <c r="I1842" s="6"/>
      <c r="J1842" s="6"/>
    </row>
    <row r="1843" spans="3:10">
      <c r="C1843" s="6"/>
      <c r="E1843" s="6"/>
      <c r="F1843" s="6"/>
      <c r="G1843" s="6"/>
      <c r="H1843" s="6"/>
      <c r="I1843" s="6"/>
      <c r="J1843" s="6"/>
    </row>
    <row r="1844" spans="3:10">
      <c r="C1844" s="6"/>
      <c r="E1844" s="6"/>
      <c r="F1844" s="6"/>
      <c r="G1844" s="6"/>
      <c r="H1844" s="6"/>
      <c r="I1844" s="6"/>
      <c r="J1844" s="6"/>
    </row>
    <row r="1845" spans="3:10">
      <c r="C1845" s="6"/>
      <c r="E1845" s="6"/>
      <c r="F1845" s="6"/>
      <c r="G1845" s="6"/>
      <c r="H1845" s="6"/>
      <c r="I1845" s="6"/>
      <c r="J1845" s="6"/>
    </row>
    <row r="1846" spans="3:10">
      <c r="C1846" s="6"/>
      <c r="E1846" s="6"/>
      <c r="F1846" s="6"/>
      <c r="G1846" s="6"/>
      <c r="H1846" s="6"/>
      <c r="I1846" s="6"/>
      <c r="J1846" s="6"/>
    </row>
    <row r="1847" spans="3:10">
      <c r="C1847" s="6"/>
      <c r="E1847" s="6"/>
      <c r="F1847" s="6"/>
      <c r="G1847" s="6"/>
      <c r="H1847" s="6"/>
      <c r="I1847" s="6"/>
      <c r="J1847" s="6"/>
    </row>
    <row r="1848" spans="3:10">
      <c r="C1848" s="6"/>
      <c r="E1848" s="6"/>
      <c r="F1848" s="6"/>
      <c r="G1848" s="6"/>
      <c r="H1848" s="6"/>
      <c r="I1848" s="6"/>
      <c r="J1848" s="6"/>
    </row>
  </sheetData>
  <mergeCells count="48">
    <mergeCell ref="E11:F11"/>
    <mergeCell ref="G11:H11"/>
    <mergeCell ref="A2:J2"/>
    <mergeCell ref="A3:B3"/>
    <mergeCell ref="A5:B5"/>
    <mergeCell ref="A8:A9"/>
    <mergeCell ref="B8:B9"/>
    <mergeCell ref="C8:C9"/>
    <mergeCell ref="D8:D9"/>
    <mergeCell ref="E8:F9"/>
    <mergeCell ref="G8:H9"/>
    <mergeCell ref="I8:I9"/>
    <mergeCell ref="J8:J9"/>
    <mergeCell ref="X8:AA8"/>
    <mergeCell ref="AB8:AJ8"/>
    <mergeCell ref="CC8:CC9"/>
    <mergeCell ref="C10:AJ10"/>
    <mergeCell ref="E18:F18"/>
    <mergeCell ref="G18:H18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C17:AJ17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7:F27"/>
    <mergeCell ref="G27:H27"/>
    <mergeCell ref="E24:F24"/>
    <mergeCell ref="G24:H24"/>
    <mergeCell ref="E25:F25"/>
    <mergeCell ref="G25:H25"/>
    <mergeCell ref="E26:F26"/>
    <mergeCell ref="G26:H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1820"/>
  <sheetViews>
    <sheetView workbookViewId="0">
      <selection activeCell="C26" sqref="C26"/>
    </sheetView>
  </sheetViews>
  <sheetFormatPr defaultRowHeight="15.75"/>
  <cols>
    <col min="1" max="1" width="7" style="1" customWidth="1"/>
    <col min="2" max="2" width="67.57031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0.28515625" style="1" customWidth="1"/>
    <col min="10" max="10" width="10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s="3" customFormat="1" ht="22.5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CC2" s="19"/>
    </row>
    <row r="3" spans="1:81" s="3" customFormat="1" ht="18.75">
      <c r="A3" s="79" t="s">
        <v>143</v>
      </c>
      <c r="B3" s="79"/>
      <c r="C3" s="79"/>
      <c r="D3" s="79"/>
      <c r="E3" s="79"/>
      <c r="F3" s="5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CC3" s="19"/>
    </row>
    <row r="4" spans="1:81" s="3" customFormat="1" ht="18.75">
      <c r="A4" s="80" t="s">
        <v>102</v>
      </c>
      <c r="B4" s="80"/>
      <c r="C4" s="80"/>
      <c r="D4" s="80"/>
      <c r="E4" s="80"/>
      <c r="F4" s="80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CC4" s="19"/>
    </row>
    <row r="5" spans="1:81" s="3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CC5" s="19"/>
    </row>
    <row r="6" spans="1:81" s="3" customFormat="1" ht="15" customHeight="1">
      <c r="A6" s="73" t="s">
        <v>70</v>
      </c>
      <c r="B6" s="69" t="s">
        <v>0</v>
      </c>
      <c r="C6" s="69" t="s">
        <v>165</v>
      </c>
      <c r="D6" s="76" t="s">
        <v>90</v>
      </c>
      <c r="E6" s="71" t="s">
        <v>1</v>
      </c>
      <c r="F6" s="73"/>
      <c r="G6" s="71" t="s">
        <v>5</v>
      </c>
      <c r="H6" s="73"/>
      <c r="I6" s="69" t="s">
        <v>4</v>
      </c>
      <c r="J6" s="71" t="s">
        <v>2</v>
      </c>
      <c r="K6" s="3" t="s">
        <v>6</v>
      </c>
      <c r="L6" s="3" t="s">
        <v>7</v>
      </c>
      <c r="M6" s="3" t="s">
        <v>68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86" t="s">
        <v>69</v>
      </c>
      <c r="Y6" s="86"/>
      <c r="Z6" s="86"/>
      <c r="AA6" s="86"/>
      <c r="AB6" s="68" t="s">
        <v>71</v>
      </c>
      <c r="AC6" s="68"/>
      <c r="AD6" s="68"/>
      <c r="AE6" s="68"/>
      <c r="AF6" s="68"/>
      <c r="AG6" s="68"/>
      <c r="AH6" s="68"/>
      <c r="AI6" s="68"/>
      <c r="AJ6" s="68"/>
      <c r="CC6" s="19"/>
    </row>
    <row r="7" spans="1:81" s="3" customFormat="1" ht="15">
      <c r="A7" s="74"/>
      <c r="B7" s="69"/>
      <c r="C7" s="70"/>
      <c r="D7" s="77"/>
      <c r="E7" s="72"/>
      <c r="F7" s="78"/>
      <c r="G7" s="72"/>
      <c r="H7" s="78"/>
      <c r="I7" s="70"/>
      <c r="J7" s="72"/>
      <c r="X7" s="23" t="s">
        <v>18</v>
      </c>
      <c r="Y7" s="23" t="s">
        <v>19</v>
      </c>
      <c r="Z7" s="23" t="s">
        <v>20</v>
      </c>
      <c r="AA7" s="23" t="s">
        <v>21</v>
      </c>
      <c r="AB7" s="23" t="s">
        <v>72</v>
      </c>
      <c r="AC7" s="23" t="s">
        <v>22</v>
      </c>
      <c r="AD7" s="23" t="s">
        <v>73</v>
      </c>
      <c r="AE7" s="23" t="s">
        <v>74</v>
      </c>
      <c r="AF7" s="23" t="s">
        <v>75</v>
      </c>
      <c r="AG7" s="23" t="s">
        <v>23</v>
      </c>
      <c r="AH7" s="23" t="s">
        <v>24</v>
      </c>
      <c r="AI7" s="23" t="s">
        <v>94</v>
      </c>
      <c r="AJ7" s="23" t="s">
        <v>76</v>
      </c>
      <c r="CC7" s="19"/>
    </row>
    <row r="8" spans="1:81" s="3" customFormat="1">
      <c r="A8" s="58"/>
      <c r="B8" s="59" t="s">
        <v>77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CC8" s="19"/>
    </row>
    <row r="9" spans="1:81" s="3" customFormat="1">
      <c r="A9" s="25" t="str">
        <f>"13/5"</f>
        <v>13/5</v>
      </c>
      <c r="B9" s="11" t="s">
        <v>126</v>
      </c>
      <c r="C9" s="17">
        <v>200</v>
      </c>
      <c r="D9" s="13">
        <v>0</v>
      </c>
      <c r="E9" s="82">
        <v>27.13</v>
      </c>
      <c r="F9" s="82"/>
      <c r="G9" s="82">
        <v>21.17</v>
      </c>
      <c r="H9" s="82"/>
      <c r="I9" s="30">
        <v>25.47</v>
      </c>
      <c r="J9" s="30">
        <v>425.41</v>
      </c>
      <c r="K9" s="13">
        <v>0</v>
      </c>
      <c r="L9" s="13">
        <v>0</v>
      </c>
      <c r="M9" s="13">
        <v>0</v>
      </c>
      <c r="N9" s="13">
        <v>0</v>
      </c>
      <c r="O9" s="13">
        <v>12.59</v>
      </c>
      <c r="P9" s="13">
        <v>6.51</v>
      </c>
      <c r="Q9" s="13">
        <v>1.1399999999999999</v>
      </c>
      <c r="R9" s="13">
        <v>0</v>
      </c>
      <c r="S9" s="13">
        <v>0</v>
      </c>
      <c r="T9" s="13">
        <v>1.45</v>
      </c>
      <c r="U9" s="13">
        <v>2.5</v>
      </c>
      <c r="V9" s="13">
        <v>375.11</v>
      </c>
      <c r="W9" s="13">
        <v>236.59</v>
      </c>
      <c r="X9" s="32">
        <v>248.01</v>
      </c>
      <c r="Y9" s="32">
        <v>53.73</v>
      </c>
      <c r="Z9" s="32">
        <v>335.17</v>
      </c>
      <c r="AA9" s="32">
        <v>1.32</v>
      </c>
      <c r="AB9" s="32">
        <v>0</v>
      </c>
      <c r="AC9" s="32">
        <v>0</v>
      </c>
      <c r="AD9" s="32">
        <v>0</v>
      </c>
      <c r="AE9" s="32">
        <v>0</v>
      </c>
      <c r="AF9" s="32">
        <v>0.09</v>
      </c>
      <c r="AG9" s="32">
        <v>0.3</v>
      </c>
      <c r="AH9" s="32">
        <v>0.81</v>
      </c>
      <c r="AI9" s="32">
        <v>0</v>
      </c>
      <c r="AJ9" s="32">
        <v>2.4500000000000002</v>
      </c>
      <c r="CC9" s="19"/>
    </row>
    <row r="10" spans="1:81" s="3" customFormat="1">
      <c r="A10" s="25" t="str">
        <f>"171"</f>
        <v>171</v>
      </c>
      <c r="B10" s="11" t="s">
        <v>127</v>
      </c>
      <c r="C10" s="31" t="str">
        <f>"20"</f>
        <v>20</v>
      </c>
      <c r="D10" s="13">
        <v>18.57</v>
      </c>
      <c r="E10" s="82">
        <v>0.5</v>
      </c>
      <c r="F10" s="82"/>
      <c r="G10" s="82">
        <v>0.94</v>
      </c>
      <c r="H10" s="82"/>
      <c r="I10" s="30">
        <v>2.97</v>
      </c>
      <c r="J10" s="30">
        <v>21.94</v>
      </c>
      <c r="K10" s="13">
        <v>0.68</v>
      </c>
      <c r="L10" s="13">
        <v>0.02</v>
      </c>
      <c r="M10" s="13">
        <v>0</v>
      </c>
      <c r="N10" s="13">
        <v>0</v>
      </c>
      <c r="O10" s="13">
        <v>2.4700000000000002</v>
      </c>
      <c r="P10" s="13">
        <v>0.49</v>
      </c>
      <c r="Q10" s="13">
        <v>0.03</v>
      </c>
      <c r="R10" s="13">
        <v>0</v>
      </c>
      <c r="S10" s="13">
        <v>0</v>
      </c>
      <c r="T10" s="13">
        <v>0.02</v>
      </c>
      <c r="U10" s="13">
        <v>0.28000000000000003</v>
      </c>
      <c r="V10" s="13">
        <v>70.599999999999994</v>
      </c>
      <c r="W10" s="13">
        <v>31.67</v>
      </c>
      <c r="X10" s="32">
        <v>18.329999999999998</v>
      </c>
      <c r="Y10" s="32">
        <v>3.1</v>
      </c>
      <c r="Z10" s="32">
        <v>13.96</v>
      </c>
      <c r="AA10" s="32">
        <v>0.05</v>
      </c>
      <c r="AB10" s="32">
        <v>0</v>
      </c>
      <c r="AC10" s="32">
        <v>7.12</v>
      </c>
      <c r="AD10" s="32">
        <v>0</v>
      </c>
      <c r="AE10" s="32">
        <v>0</v>
      </c>
      <c r="AF10" s="32">
        <v>0.01</v>
      </c>
      <c r="AG10" s="32">
        <v>0.02</v>
      </c>
      <c r="AH10" s="32">
        <v>0.04</v>
      </c>
      <c r="AI10" s="32">
        <v>0.17</v>
      </c>
      <c r="AJ10" s="32">
        <v>0.38</v>
      </c>
      <c r="CC10" s="19"/>
    </row>
    <row r="11" spans="1:81" s="3" customFormat="1">
      <c r="A11" s="25" t="str">
        <f>"1"</f>
        <v>1</v>
      </c>
      <c r="B11" s="11" t="s">
        <v>93</v>
      </c>
      <c r="C11" s="31" t="str">
        <f>"200"</f>
        <v>200</v>
      </c>
      <c r="D11" s="13">
        <v>0</v>
      </c>
      <c r="E11" s="82">
        <v>0.04</v>
      </c>
      <c r="F11" s="82"/>
      <c r="G11" s="82">
        <v>0.01</v>
      </c>
      <c r="H11" s="82"/>
      <c r="I11" s="30">
        <v>9.09</v>
      </c>
      <c r="J11" s="30">
        <v>34.770000000000003</v>
      </c>
      <c r="K11" s="13">
        <v>0</v>
      </c>
      <c r="L11" s="13">
        <v>0</v>
      </c>
      <c r="M11" s="13">
        <v>0</v>
      </c>
      <c r="N11" s="13">
        <v>0</v>
      </c>
      <c r="O11" s="13">
        <v>9.09</v>
      </c>
      <c r="P11" s="13">
        <v>0</v>
      </c>
      <c r="Q11" s="13">
        <v>0.02</v>
      </c>
      <c r="R11" s="13">
        <v>0</v>
      </c>
      <c r="S11" s="13">
        <v>0</v>
      </c>
      <c r="T11" s="13">
        <v>0</v>
      </c>
      <c r="U11" s="13">
        <v>0.02</v>
      </c>
      <c r="V11" s="13">
        <v>40.24</v>
      </c>
      <c r="W11" s="13">
        <v>451.24</v>
      </c>
      <c r="X11" s="32">
        <v>65.41</v>
      </c>
      <c r="Y11" s="32">
        <v>45.27</v>
      </c>
      <c r="Z11" s="32">
        <v>52.48</v>
      </c>
      <c r="AA11" s="32">
        <v>0.9</v>
      </c>
      <c r="AB11" s="32">
        <v>0</v>
      </c>
      <c r="AC11" s="32">
        <v>0</v>
      </c>
      <c r="AD11" s="32">
        <v>0</v>
      </c>
      <c r="AE11" s="32">
        <v>0</v>
      </c>
      <c r="AF11" s="32">
        <v>0.04</v>
      </c>
      <c r="AG11" s="32">
        <v>0.05</v>
      </c>
      <c r="AH11" s="32">
        <v>0.65</v>
      </c>
      <c r="AI11" s="32">
        <v>0</v>
      </c>
      <c r="AJ11" s="32">
        <v>12</v>
      </c>
      <c r="CC11" s="19"/>
    </row>
    <row r="12" spans="1:81" s="3" customFormat="1">
      <c r="A12" s="18">
        <v>0.61538461538461542</v>
      </c>
      <c r="B12" s="11" t="s">
        <v>79</v>
      </c>
      <c r="C12" s="17">
        <v>36</v>
      </c>
      <c r="D12" s="13">
        <v>0</v>
      </c>
      <c r="E12" s="82">
        <v>2.38</v>
      </c>
      <c r="F12" s="82"/>
      <c r="G12" s="82">
        <v>0.23</v>
      </c>
      <c r="H12" s="82"/>
      <c r="I12" s="30">
        <v>16.82</v>
      </c>
      <c r="J12" s="30">
        <v>80.78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32">
        <v>5.39</v>
      </c>
      <c r="Y12" s="32">
        <v>7.96</v>
      </c>
      <c r="Z12" s="32">
        <v>20.98</v>
      </c>
      <c r="AA12" s="32">
        <v>0.56000000000000005</v>
      </c>
      <c r="AB12" s="32">
        <v>0</v>
      </c>
      <c r="AC12" s="32"/>
      <c r="AD12" s="32">
        <v>0</v>
      </c>
      <c r="AE12" s="32">
        <v>0</v>
      </c>
      <c r="AF12" s="32">
        <v>0.04</v>
      </c>
      <c r="AG12" s="32"/>
      <c r="AH12" s="32"/>
      <c r="AI12" s="32"/>
      <c r="AJ12" s="32">
        <v>0</v>
      </c>
      <c r="CC12" s="19"/>
    </row>
    <row r="13" spans="1:81" s="3" customFormat="1">
      <c r="A13" s="11"/>
      <c r="B13" s="11" t="s">
        <v>80</v>
      </c>
      <c r="C13" s="31" t="str">
        <f>"100"</f>
        <v>100</v>
      </c>
      <c r="D13" s="13">
        <v>0</v>
      </c>
      <c r="E13" s="82">
        <v>0.4</v>
      </c>
      <c r="F13" s="82"/>
      <c r="G13" s="82">
        <v>0.4</v>
      </c>
      <c r="H13" s="82"/>
      <c r="I13" s="30">
        <v>9.8000000000000007</v>
      </c>
      <c r="J13" s="30">
        <v>45.08</v>
      </c>
      <c r="K13" s="13">
        <v>0</v>
      </c>
      <c r="L13" s="13">
        <v>0</v>
      </c>
      <c r="M13" s="13">
        <v>0</v>
      </c>
      <c r="N13" s="13">
        <v>0</v>
      </c>
      <c r="O13" s="13">
        <v>9</v>
      </c>
      <c r="P13" s="13">
        <v>0.8</v>
      </c>
      <c r="Q13" s="13">
        <v>1.8</v>
      </c>
      <c r="R13" s="13">
        <v>0</v>
      </c>
      <c r="S13" s="13">
        <v>0</v>
      </c>
      <c r="T13" s="13">
        <v>0.8</v>
      </c>
      <c r="U13" s="13">
        <v>0.5</v>
      </c>
      <c r="V13" s="13">
        <v>26</v>
      </c>
      <c r="W13" s="13">
        <v>278</v>
      </c>
      <c r="X13" s="32">
        <v>16</v>
      </c>
      <c r="Y13" s="32">
        <v>9</v>
      </c>
      <c r="Z13" s="32">
        <v>11</v>
      </c>
      <c r="AA13" s="32">
        <v>2.2000000000000002</v>
      </c>
      <c r="AB13" s="32">
        <v>0</v>
      </c>
      <c r="AC13" s="32">
        <v>0</v>
      </c>
      <c r="AD13" s="32">
        <v>0</v>
      </c>
      <c r="AE13" s="32">
        <v>0</v>
      </c>
      <c r="AF13" s="32">
        <v>0.03</v>
      </c>
      <c r="AG13" s="32">
        <v>0.02</v>
      </c>
      <c r="AH13" s="32">
        <v>0.3</v>
      </c>
      <c r="AI13" s="32">
        <v>0</v>
      </c>
      <c r="AJ13" s="32">
        <v>10</v>
      </c>
      <c r="CC13" s="19"/>
    </row>
    <row r="14" spans="1:81" s="3" customFormat="1">
      <c r="A14" s="11"/>
      <c r="B14" s="15" t="s">
        <v>81</v>
      </c>
      <c r="C14" s="31"/>
      <c r="D14" s="13">
        <v>18.57</v>
      </c>
      <c r="E14" s="97">
        <f>SUM(E9:F13)</f>
        <v>30.449999999999996</v>
      </c>
      <c r="F14" s="98"/>
      <c r="G14" s="97">
        <f>SUM(G9:H13)</f>
        <v>22.750000000000004</v>
      </c>
      <c r="H14" s="98"/>
      <c r="I14" s="30">
        <f>SUM(I9:I13)</f>
        <v>64.150000000000006</v>
      </c>
      <c r="J14" s="30">
        <f>SUM(J9:J13)</f>
        <v>607.98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32">
        <f>SUM(X9:X13)</f>
        <v>353.14</v>
      </c>
      <c r="Y14" s="32">
        <f>SUM(Y9:Y13)</f>
        <v>119.05999999999999</v>
      </c>
      <c r="Z14" s="32">
        <f>SUM(Z9:Z13)</f>
        <v>433.59000000000003</v>
      </c>
      <c r="AA14" s="32">
        <f>SUM(AA9:AA13)</f>
        <v>5.03</v>
      </c>
      <c r="AB14" s="32">
        <f>SUM(AB9:AB13)</f>
        <v>0</v>
      </c>
      <c r="AC14" s="32"/>
      <c r="AD14" s="32">
        <f>SUM(AD9:AD13)</f>
        <v>0</v>
      </c>
      <c r="AE14" s="32">
        <f>SUM(AE9:AE13)</f>
        <v>0</v>
      </c>
      <c r="AF14" s="32">
        <f>SUM(AF9:AF13)</f>
        <v>0.21</v>
      </c>
      <c r="AG14" s="32"/>
      <c r="AH14" s="32"/>
      <c r="AI14" s="32"/>
      <c r="AJ14" s="32">
        <f>SUM(AJ9:AJ13)</f>
        <v>24.83</v>
      </c>
      <c r="CC14" s="19"/>
    </row>
    <row r="15" spans="1:81" s="3" customFormat="1">
      <c r="A15" s="1"/>
      <c r="B15" s="22" t="s">
        <v>82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CC15" s="19"/>
    </row>
    <row r="16" spans="1:81" s="3" customFormat="1">
      <c r="A16" s="25" t="str">
        <f>"14"</f>
        <v>14</v>
      </c>
      <c r="B16" s="11" t="s">
        <v>123</v>
      </c>
      <c r="C16" s="17">
        <v>100</v>
      </c>
      <c r="D16" s="13">
        <v>58.9</v>
      </c>
      <c r="E16" s="82">
        <v>0.82</v>
      </c>
      <c r="F16" s="82"/>
      <c r="G16" s="82">
        <v>0.1</v>
      </c>
      <c r="H16" s="82"/>
      <c r="I16" s="30">
        <v>2.5299999999999998</v>
      </c>
      <c r="J16" s="30">
        <v>14.1</v>
      </c>
      <c r="K16" s="13">
        <v>0</v>
      </c>
      <c r="L16" s="13">
        <v>0</v>
      </c>
      <c r="M16" s="13">
        <v>0</v>
      </c>
      <c r="N16" s="13">
        <v>0</v>
      </c>
      <c r="O16" s="13">
        <v>1.46</v>
      </c>
      <c r="P16" s="13">
        <v>0.06</v>
      </c>
      <c r="Q16" s="13">
        <v>0.61</v>
      </c>
      <c r="R16" s="13">
        <v>0</v>
      </c>
      <c r="S16" s="13">
        <v>0</v>
      </c>
      <c r="T16" s="13">
        <v>0.06</v>
      </c>
      <c r="U16" s="13">
        <v>0.63</v>
      </c>
      <c r="V16" s="13">
        <v>131.31</v>
      </c>
      <c r="W16" s="13">
        <v>85.7</v>
      </c>
      <c r="X16" s="32">
        <v>25.3</v>
      </c>
      <c r="Y16" s="32">
        <v>14.3</v>
      </c>
      <c r="Z16" s="32">
        <v>42.93</v>
      </c>
      <c r="AA16" s="32">
        <v>0.62</v>
      </c>
      <c r="AB16" s="32">
        <v>0</v>
      </c>
      <c r="AC16" s="32">
        <v>36.46</v>
      </c>
      <c r="AD16" s="32">
        <v>0</v>
      </c>
      <c r="AE16" s="32">
        <v>0</v>
      </c>
      <c r="AF16" s="32">
        <v>0.03</v>
      </c>
      <c r="AG16" s="32">
        <v>0.02</v>
      </c>
      <c r="AH16" s="32">
        <v>0.12</v>
      </c>
      <c r="AI16" s="32">
        <v>0.19</v>
      </c>
      <c r="AJ16" s="32">
        <v>10.130000000000001</v>
      </c>
      <c r="CC16" s="19"/>
    </row>
    <row r="17" spans="1:81" s="3" customFormat="1">
      <c r="A17" s="25" t="str">
        <f>"5/2"</f>
        <v>5/2</v>
      </c>
      <c r="B17" s="11" t="s">
        <v>128</v>
      </c>
      <c r="C17" s="17">
        <v>250</v>
      </c>
      <c r="D17" s="13">
        <v>0</v>
      </c>
      <c r="E17" s="82">
        <v>2.1800000000000002</v>
      </c>
      <c r="F17" s="82"/>
      <c r="G17" s="82">
        <v>5.46</v>
      </c>
      <c r="H17" s="82"/>
      <c r="I17" s="30">
        <v>14.6</v>
      </c>
      <c r="J17" s="30">
        <v>115.95</v>
      </c>
      <c r="K17" s="13">
        <v>0</v>
      </c>
      <c r="L17" s="13">
        <v>0</v>
      </c>
      <c r="M17" s="13">
        <v>0</v>
      </c>
      <c r="N17" s="13">
        <v>0</v>
      </c>
      <c r="O17" s="13">
        <v>6.83</v>
      </c>
      <c r="P17" s="13">
        <v>4.8499999999999996</v>
      </c>
      <c r="Q17" s="13">
        <v>2.0699999999999998</v>
      </c>
      <c r="R17" s="13">
        <v>0</v>
      </c>
      <c r="S17" s="13">
        <v>0</v>
      </c>
      <c r="T17" s="13">
        <v>0.21</v>
      </c>
      <c r="U17" s="13">
        <v>2.11</v>
      </c>
      <c r="V17" s="13">
        <v>449.28</v>
      </c>
      <c r="W17" s="13">
        <v>702.86</v>
      </c>
      <c r="X17" s="32">
        <v>104.91</v>
      </c>
      <c r="Y17" s="32">
        <v>72.069999999999993</v>
      </c>
      <c r="Z17" s="32">
        <v>113.74</v>
      </c>
      <c r="AA17" s="32">
        <v>2.2000000000000002</v>
      </c>
      <c r="AB17" s="32">
        <v>0</v>
      </c>
      <c r="AC17" s="32">
        <v>0</v>
      </c>
      <c r="AD17" s="32">
        <v>0</v>
      </c>
      <c r="AE17" s="32">
        <v>0</v>
      </c>
      <c r="AF17" s="32">
        <v>0.1</v>
      </c>
      <c r="AG17" s="32">
        <v>0.08</v>
      </c>
      <c r="AH17" s="32">
        <v>1.04</v>
      </c>
      <c r="AI17" s="32">
        <v>0</v>
      </c>
      <c r="AJ17" s="32">
        <v>18.809999999999999</v>
      </c>
      <c r="CC17" s="19"/>
    </row>
    <row r="18" spans="1:81" s="3" customFormat="1">
      <c r="A18" s="25" t="str">
        <f>"3/3"</f>
        <v>3/3</v>
      </c>
      <c r="B18" s="11" t="s">
        <v>144</v>
      </c>
      <c r="C18" s="17">
        <v>180</v>
      </c>
      <c r="D18" s="13">
        <v>175.97</v>
      </c>
      <c r="E18" s="82">
        <v>5.35</v>
      </c>
      <c r="F18" s="82"/>
      <c r="G18" s="82">
        <v>5.93</v>
      </c>
      <c r="H18" s="82"/>
      <c r="I18" s="30">
        <v>33.68</v>
      </c>
      <c r="J18" s="30">
        <v>212.9</v>
      </c>
      <c r="K18" s="13">
        <v>3.33</v>
      </c>
      <c r="L18" s="13">
        <v>0.11</v>
      </c>
      <c r="M18" s="13">
        <v>3.33</v>
      </c>
      <c r="N18" s="13">
        <v>0</v>
      </c>
      <c r="O18" s="13">
        <v>3.87</v>
      </c>
      <c r="P18" s="13">
        <v>24.2</v>
      </c>
      <c r="Q18" s="13">
        <v>2.2599999999999998</v>
      </c>
      <c r="R18" s="13">
        <v>0</v>
      </c>
      <c r="S18" s="13">
        <v>0</v>
      </c>
      <c r="T18" s="13">
        <v>0.39</v>
      </c>
      <c r="U18" s="13">
        <v>3.3</v>
      </c>
      <c r="V18" s="13">
        <v>0</v>
      </c>
      <c r="W18" s="13">
        <v>939.01</v>
      </c>
      <c r="X18" s="32">
        <v>74.569999999999993</v>
      </c>
      <c r="Y18" s="32">
        <v>48.65</v>
      </c>
      <c r="Z18" s="32">
        <v>147.29</v>
      </c>
      <c r="AA18" s="32">
        <v>1.75</v>
      </c>
      <c r="AB18" s="32">
        <v>0</v>
      </c>
      <c r="AC18" s="32">
        <v>43.57</v>
      </c>
      <c r="AD18" s="32">
        <v>0</v>
      </c>
      <c r="AE18" s="32">
        <v>0</v>
      </c>
      <c r="AF18" s="32">
        <v>0.2</v>
      </c>
      <c r="AG18" s="32">
        <v>0.15</v>
      </c>
      <c r="AH18" s="32">
        <v>1.88</v>
      </c>
      <c r="AI18" s="32">
        <v>3.52</v>
      </c>
      <c r="AJ18" s="32">
        <v>17.27</v>
      </c>
      <c r="CC18" s="19"/>
    </row>
    <row r="19" spans="1:81" s="3" customFormat="1">
      <c r="A19" s="25" t="str">
        <f>"б/н"</f>
        <v>б/н</v>
      </c>
      <c r="B19" s="11" t="s">
        <v>129</v>
      </c>
      <c r="C19" s="31" t="str">
        <f>"120"</f>
        <v>120</v>
      </c>
      <c r="D19" s="13">
        <v>42.56</v>
      </c>
      <c r="E19" s="82">
        <v>14.66</v>
      </c>
      <c r="F19" s="82"/>
      <c r="G19" s="82">
        <v>20.329999999999998</v>
      </c>
      <c r="H19" s="82"/>
      <c r="I19" s="30">
        <v>1.44</v>
      </c>
      <c r="J19" s="30">
        <v>239.72</v>
      </c>
      <c r="K19" s="13">
        <v>5.74</v>
      </c>
      <c r="L19" s="13">
        <v>0</v>
      </c>
      <c r="M19" s="13">
        <v>5.74</v>
      </c>
      <c r="N19" s="13">
        <v>0</v>
      </c>
      <c r="O19" s="13">
        <v>0.96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1.89</v>
      </c>
      <c r="V19" s="13">
        <v>0</v>
      </c>
      <c r="W19" s="13">
        <v>149.69</v>
      </c>
      <c r="X19" s="32">
        <v>26.79</v>
      </c>
      <c r="Y19" s="32">
        <v>20.100000000000001</v>
      </c>
      <c r="Z19" s="32">
        <v>162.6</v>
      </c>
      <c r="AA19" s="32">
        <v>1.56</v>
      </c>
      <c r="AB19" s="32">
        <v>0</v>
      </c>
      <c r="AC19" s="32">
        <v>0</v>
      </c>
      <c r="AD19" s="32">
        <v>0</v>
      </c>
      <c r="AE19" s="32">
        <v>0</v>
      </c>
      <c r="AF19" s="32">
        <v>0.17</v>
      </c>
      <c r="AG19" s="32">
        <v>0.08</v>
      </c>
      <c r="AH19" s="32">
        <v>1.34</v>
      </c>
      <c r="AI19" s="32">
        <v>3.43</v>
      </c>
      <c r="AJ19" s="32">
        <v>0</v>
      </c>
      <c r="CC19" s="19"/>
    </row>
    <row r="20" spans="1:81" s="3" customFormat="1">
      <c r="A20" s="25" t="str">
        <f>"240"</f>
        <v>240</v>
      </c>
      <c r="B20" s="11" t="s">
        <v>130</v>
      </c>
      <c r="C20" s="31" t="str">
        <f>"200"</f>
        <v>200</v>
      </c>
      <c r="D20" s="13">
        <v>34.54</v>
      </c>
      <c r="E20" s="82">
        <v>0.15</v>
      </c>
      <c r="F20" s="82"/>
      <c r="G20" s="82">
        <v>0.14000000000000001</v>
      </c>
      <c r="H20" s="82"/>
      <c r="I20" s="30">
        <v>17.190000000000001</v>
      </c>
      <c r="J20" s="30">
        <v>68.239999999999995</v>
      </c>
      <c r="K20" s="13">
        <v>0.04</v>
      </c>
      <c r="L20" s="13">
        <v>0</v>
      </c>
      <c r="M20" s="13">
        <v>0.04</v>
      </c>
      <c r="N20" s="13">
        <v>0</v>
      </c>
      <c r="O20" s="13">
        <v>16.899999999999999</v>
      </c>
      <c r="P20" s="13">
        <v>0.28999999999999998</v>
      </c>
      <c r="Q20" s="13">
        <v>0.66</v>
      </c>
      <c r="R20" s="13">
        <v>0</v>
      </c>
      <c r="S20" s="13">
        <v>0</v>
      </c>
      <c r="T20" s="13">
        <v>0.32</v>
      </c>
      <c r="U20" s="13">
        <v>0.22</v>
      </c>
      <c r="V20" s="13">
        <v>0</v>
      </c>
      <c r="W20" s="13">
        <v>98.25</v>
      </c>
      <c r="X20" s="32">
        <v>6.03</v>
      </c>
      <c r="Y20" s="32">
        <v>3.13</v>
      </c>
      <c r="Z20" s="32">
        <v>3.83</v>
      </c>
      <c r="AA20" s="32">
        <v>0.8</v>
      </c>
      <c r="AB20" s="32">
        <v>0</v>
      </c>
      <c r="AC20" s="32">
        <v>9.6</v>
      </c>
      <c r="AD20" s="32">
        <v>0</v>
      </c>
      <c r="AE20" s="32">
        <v>0</v>
      </c>
      <c r="AF20" s="32">
        <v>0.01</v>
      </c>
      <c r="AG20" s="32">
        <v>0.01</v>
      </c>
      <c r="AH20" s="32">
        <v>0.1</v>
      </c>
      <c r="AI20" s="32">
        <v>0.16</v>
      </c>
      <c r="AJ20" s="32">
        <v>1.6</v>
      </c>
      <c r="CC20" s="19"/>
    </row>
    <row r="21" spans="1:81" s="3" customFormat="1">
      <c r="A21" s="18">
        <v>0.61538461538461542</v>
      </c>
      <c r="B21" s="11" t="s">
        <v>79</v>
      </c>
      <c r="C21" s="17">
        <v>36</v>
      </c>
      <c r="D21" s="13"/>
      <c r="E21" s="82">
        <v>2.38</v>
      </c>
      <c r="F21" s="82"/>
      <c r="G21" s="82">
        <v>0.23</v>
      </c>
      <c r="H21" s="82"/>
      <c r="I21" s="30">
        <v>16.82</v>
      </c>
      <c r="J21" s="30">
        <v>80.78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32">
        <v>5.39</v>
      </c>
      <c r="Y21" s="32">
        <v>7.96</v>
      </c>
      <c r="Z21" s="32">
        <v>20.98</v>
      </c>
      <c r="AA21" s="32">
        <v>0.56000000000000005</v>
      </c>
      <c r="AB21" s="32">
        <v>0</v>
      </c>
      <c r="AC21" s="32"/>
      <c r="AD21" s="32">
        <v>0</v>
      </c>
      <c r="AE21" s="32">
        <v>0</v>
      </c>
      <c r="AF21" s="32">
        <v>0.04</v>
      </c>
      <c r="AG21" s="32"/>
      <c r="AH21" s="32"/>
      <c r="AI21" s="32"/>
      <c r="AJ21" s="32">
        <v>0</v>
      </c>
      <c r="CC21" s="19"/>
    </row>
    <row r="22" spans="1:81" s="3" customFormat="1">
      <c r="A22" s="18">
        <v>0.53846153846153844</v>
      </c>
      <c r="B22" s="11" t="s">
        <v>88</v>
      </c>
      <c r="C22" s="17">
        <v>36</v>
      </c>
      <c r="D22" s="13"/>
      <c r="E22" s="82">
        <v>2.38</v>
      </c>
      <c r="F22" s="82"/>
      <c r="G22" s="82">
        <v>0.43</v>
      </c>
      <c r="H22" s="82"/>
      <c r="I22" s="30">
        <v>12.02</v>
      </c>
      <c r="J22" s="30">
        <v>63.64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32">
        <v>12.6</v>
      </c>
      <c r="Y22" s="32">
        <v>16.920000000000002</v>
      </c>
      <c r="Z22" s="32">
        <v>56.88</v>
      </c>
      <c r="AA22" s="32">
        <v>1.4</v>
      </c>
      <c r="AB22" s="32">
        <v>0</v>
      </c>
      <c r="AC22" s="32"/>
      <c r="AD22" s="32">
        <v>0</v>
      </c>
      <c r="AE22" s="32">
        <v>0</v>
      </c>
      <c r="AF22" s="32">
        <v>0.06</v>
      </c>
      <c r="AG22" s="32"/>
      <c r="AH22" s="32"/>
      <c r="AI22" s="32"/>
      <c r="AJ22" s="32">
        <v>0</v>
      </c>
      <c r="CC22" s="19"/>
    </row>
    <row r="23" spans="1:81" s="3" customFormat="1">
      <c r="A23" s="11"/>
      <c r="B23" s="15" t="s">
        <v>81</v>
      </c>
      <c r="C23" s="31"/>
      <c r="D23" s="13">
        <v>311.97000000000003</v>
      </c>
      <c r="E23" s="82">
        <f>SUM(E16:F22)</f>
        <v>27.919999999999995</v>
      </c>
      <c r="F23" s="82"/>
      <c r="G23" s="82">
        <f>SUM(G16:H22)</f>
        <v>32.619999999999997</v>
      </c>
      <c r="H23" s="82"/>
      <c r="I23" s="30">
        <f>SUM(I16:I22)</f>
        <v>98.279999999999987</v>
      </c>
      <c r="J23" s="30">
        <f>SUM(J16:J22)</f>
        <v>795.33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32">
        <f>SUM(X16:X22)</f>
        <v>255.58999999999997</v>
      </c>
      <c r="Y23" s="32">
        <f>SUM(Y16:Y22)</f>
        <v>183.13</v>
      </c>
      <c r="Z23" s="32">
        <f>SUM(Z16:Z22)</f>
        <v>548.25</v>
      </c>
      <c r="AA23" s="32">
        <f>SUM(AA16:AA22)</f>
        <v>8.89</v>
      </c>
      <c r="AB23" s="32">
        <f>SUM(AB16:AB22)</f>
        <v>0</v>
      </c>
      <c r="AC23" s="32"/>
      <c r="AD23" s="32">
        <f>SUM(AD16:AD22)</f>
        <v>0</v>
      </c>
      <c r="AE23" s="32">
        <f>SUM(AE16:AE22)</f>
        <v>0</v>
      </c>
      <c r="AF23" s="32">
        <f>SUM(AF16:AF22)</f>
        <v>0.6100000000000001</v>
      </c>
      <c r="AG23" s="32"/>
      <c r="AH23" s="32"/>
      <c r="AI23" s="32"/>
      <c r="AJ23" s="32">
        <f>SUM(AJ16:AJ22)</f>
        <v>47.809999999999995</v>
      </c>
      <c r="CC23" s="19"/>
    </row>
    <row r="24" spans="1:81" s="3" customFormat="1" ht="15">
      <c r="A24" s="13"/>
      <c r="B24" s="52" t="s">
        <v>89</v>
      </c>
      <c r="C24" s="31"/>
      <c r="D24" s="13">
        <v>330.54</v>
      </c>
      <c r="E24" s="82">
        <f>E14+E23</f>
        <v>58.36999999999999</v>
      </c>
      <c r="F24" s="82"/>
      <c r="G24" s="82">
        <f>G14+G23</f>
        <v>55.370000000000005</v>
      </c>
      <c r="H24" s="82"/>
      <c r="I24" s="30">
        <f>I14+I23</f>
        <v>162.43</v>
      </c>
      <c r="J24" s="30">
        <f>J14+J23</f>
        <v>1403.31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32">
        <f>X14+X23</f>
        <v>608.73</v>
      </c>
      <c r="Y24" s="32">
        <f>Y14+Y23</f>
        <v>302.19</v>
      </c>
      <c r="Z24" s="32">
        <f>Z14+Z23</f>
        <v>981.84</v>
      </c>
      <c r="AA24" s="32">
        <f>AA14+AA23</f>
        <v>13.920000000000002</v>
      </c>
      <c r="AB24" s="32">
        <f>AB14+AB23</f>
        <v>0</v>
      </c>
      <c r="AC24" s="32"/>
      <c r="AD24" s="32">
        <f>AD14+AD23</f>
        <v>0</v>
      </c>
      <c r="AE24" s="32">
        <f>AE14+AE23</f>
        <v>0</v>
      </c>
      <c r="AF24" s="32">
        <f>AF14+AF23</f>
        <v>0.82000000000000006</v>
      </c>
      <c r="AG24" s="32"/>
      <c r="AH24" s="32"/>
      <c r="AI24" s="32"/>
      <c r="AJ24" s="32">
        <f>AJ14+AJ23</f>
        <v>72.639999999999986</v>
      </c>
      <c r="CC24" s="19"/>
    </row>
    <row r="25" spans="1:81" s="3" customFormat="1" ht="15">
      <c r="C25" s="19"/>
      <c r="E25" s="19"/>
      <c r="F25" s="19"/>
      <c r="G25" s="19"/>
      <c r="H25" s="19"/>
      <c r="I25" s="19"/>
      <c r="J25" s="19"/>
      <c r="CC25" s="19"/>
    </row>
    <row r="26" spans="1:81" s="3" customFormat="1" ht="15">
      <c r="C26" s="19"/>
      <c r="E26" s="19"/>
      <c r="F26" s="19"/>
      <c r="G26" s="19"/>
      <c r="H26" s="19"/>
      <c r="I26" s="19"/>
      <c r="J26" s="19"/>
      <c r="CC26" s="19"/>
    </row>
    <row r="27" spans="1:81" s="3" customFormat="1" ht="15">
      <c r="C27" s="19"/>
      <c r="E27" s="19"/>
      <c r="F27" s="19"/>
      <c r="G27" s="19"/>
      <c r="H27" s="19"/>
      <c r="I27" s="19"/>
      <c r="J27" s="19"/>
      <c r="CC27" s="19"/>
    </row>
    <row r="28" spans="1:81" s="3" customFormat="1" ht="15">
      <c r="C28" s="19"/>
      <c r="E28" s="19"/>
      <c r="F28" s="19"/>
      <c r="G28" s="19"/>
      <c r="H28" s="19"/>
      <c r="I28" s="19"/>
      <c r="J28" s="19"/>
      <c r="CC28" s="19"/>
    </row>
    <row r="29" spans="1:81" s="3" customFormat="1" ht="15">
      <c r="C29" s="19"/>
      <c r="E29" s="19"/>
      <c r="F29" s="19"/>
      <c r="G29" s="19"/>
      <c r="H29" s="19"/>
      <c r="I29" s="19"/>
      <c r="J29" s="19"/>
      <c r="CC29" s="19"/>
    </row>
    <row r="30" spans="1:81" s="3" customFormat="1" ht="15">
      <c r="C30" s="19"/>
      <c r="E30" s="19"/>
      <c r="F30" s="19"/>
      <c r="G30" s="19"/>
      <c r="H30" s="19"/>
      <c r="I30" s="19"/>
      <c r="J30" s="19"/>
      <c r="CC30" s="19"/>
    </row>
    <row r="31" spans="1:81" s="3" customFormat="1" ht="15">
      <c r="C31" s="19"/>
      <c r="E31" s="19"/>
      <c r="F31" s="19"/>
      <c r="G31" s="19"/>
      <c r="H31" s="19"/>
      <c r="I31" s="19"/>
      <c r="J31" s="19"/>
      <c r="CC31" s="19"/>
    </row>
    <row r="32" spans="1:81" s="3" customFormat="1" ht="15">
      <c r="C32" s="19"/>
      <c r="E32" s="19"/>
      <c r="F32" s="19"/>
      <c r="G32" s="19"/>
      <c r="H32" s="19"/>
      <c r="I32" s="19"/>
      <c r="J32" s="19"/>
      <c r="CC32" s="19"/>
    </row>
    <row r="33" spans="3:81" s="3" customFormat="1" ht="15">
      <c r="C33" s="19"/>
      <c r="E33" s="19"/>
      <c r="F33" s="19"/>
      <c r="G33" s="19"/>
      <c r="H33" s="19"/>
      <c r="I33" s="19"/>
      <c r="J33" s="19"/>
      <c r="CC33" s="19"/>
    </row>
    <row r="34" spans="3:81" s="3" customFormat="1" ht="15">
      <c r="C34" s="19"/>
      <c r="E34" s="19"/>
      <c r="F34" s="19"/>
      <c r="G34" s="19"/>
      <c r="H34" s="19"/>
      <c r="I34" s="19"/>
      <c r="J34" s="19"/>
      <c r="CC34" s="19"/>
    </row>
    <row r="35" spans="3:81" s="3" customFormat="1" ht="15">
      <c r="C35" s="19"/>
      <c r="E35" s="19"/>
      <c r="F35" s="19"/>
      <c r="G35" s="19"/>
      <c r="H35" s="19"/>
      <c r="I35" s="19"/>
      <c r="J35" s="19"/>
      <c r="CC35" s="19"/>
    </row>
    <row r="36" spans="3:81" s="3" customFormat="1" ht="15">
      <c r="C36" s="19"/>
      <c r="E36" s="19"/>
      <c r="F36" s="19"/>
      <c r="G36" s="19"/>
      <c r="H36" s="19"/>
      <c r="I36" s="19"/>
      <c r="J36" s="19"/>
      <c r="CC36" s="19"/>
    </row>
    <row r="37" spans="3:81" s="3" customFormat="1" ht="15">
      <c r="C37" s="19"/>
      <c r="E37" s="19"/>
      <c r="F37" s="19"/>
      <c r="G37" s="19"/>
      <c r="H37" s="19"/>
      <c r="I37" s="19"/>
      <c r="J37" s="19"/>
      <c r="CC37" s="19"/>
    </row>
    <row r="38" spans="3:81" s="3" customFormat="1" ht="15">
      <c r="C38" s="19"/>
      <c r="E38" s="19"/>
      <c r="F38" s="19"/>
      <c r="G38" s="19"/>
      <c r="H38" s="19"/>
      <c r="I38" s="19"/>
      <c r="J38" s="19"/>
      <c r="CC38" s="19"/>
    </row>
    <row r="39" spans="3:81" s="3" customFormat="1" ht="15">
      <c r="C39" s="19"/>
      <c r="E39" s="19"/>
      <c r="F39" s="19"/>
      <c r="G39" s="19"/>
      <c r="H39" s="19"/>
      <c r="I39" s="19"/>
      <c r="J39" s="19"/>
      <c r="CC39" s="19"/>
    </row>
    <row r="40" spans="3:81" s="3" customFormat="1" ht="15">
      <c r="C40" s="19"/>
      <c r="E40" s="19"/>
      <c r="F40" s="19"/>
      <c r="G40" s="19"/>
      <c r="H40" s="19"/>
      <c r="I40" s="19"/>
      <c r="J40" s="19"/>
      <c r="CC40" s="19"/>
    </row>
    <row r="41" spans="3:81" s="3" customFormat="1" ht="15">
      <c r="C41" s="19"/>
      <c r="E41" s="19"/>
      <c r="F41" s="19"/>
      <c r="G41" s="19"/>
      <c r="H41" s="19"/>
      <c r="I41" s="19"/>
      <c r="J41" s="19"/>
      <c r="CC41" s="19"/>
    </row>
    <row r="42" spans="3:81" s="3" customFormat="1" ht="15">
      <c r="C42" s="19"/>
      <c r="E42" s="19"/>
      <c r="F42" s="19"/>
      <c r="G42" s="19"/>
      <c r="H42" s="19"/>
      <c r="I42" s="19"/>
      <c r="J42" s="19"/>
      <c r="CC42" s="19"/>
    </row>
    <row r="43" spans="3:81" s="3" customFormat="1" ht="15">
      <c r="C43" s="19"/>
      <c r="E43" s="19"/>
      <c r="F43" s="19"/>
      <c r="G43" s="19"/>
      <c r="H43" s="19"/>
      <c r="I43" s="19"/>
      <c r="J43" s="19"/>
      <c r="CC43" s="19"/>
    </row>
    <row r="44" spans="3:81" s="3" customFormat="1" ht="15">
      <c r="C44" s="19"/>
      <c r="E44" s="19"/>
      <c r="F44" s="19"/>
      <c r="G44" s="19"/>
      <c r="H44" s="19"/>
      <c r="I44" s="19"/>
      <c r="J44" s="19"/>
      <c r="CC44" s="19"/>
    </row>
    <row r="45" spans="3:81" s="3" customFormat="1" ht="15">
      <c r="C45" s="19"/>
      <c r="E45" s="19"/>
      <c r="F45" s="19"/>
      <c r="G45" s="19"/>
      <c r="H45" s="19"/>
      <c r="I45" s="19"/>
      <c r="J45" s="19"/>
      <c r="CC45" s="19"/>
    </row>
    <row r="46" spans="3:81" s="3" customFormat="1" ht="15">
      <c r="C46" s="19"/>
      <c r="E46" s="19"/>
      <c r="F46" s="19"/>
      <c r="G46" s="19"/>
      <c r="H46" s="19"/>
      <c r="I46" s="19"/>
      <c r="J46" s="19"/>
      <c r="CC46" s="19"/>
    </row>
    <row r="47" spans="3:81" s="3" customFormat="1" ht="15">
      <c r="C47" s="19"/>
      <c r="E47" s="19"/>
      <c r="F47" s="19"/>
      <c r="G47" s="19"/>
      <c r="H47" s="19"/>
      <c r="I47" s="19"/>
      <c r="J47" s="19"/>
      <c r="CC47" s="19"/>
    </row>
    <row r="48" spans="3:81" s="3" customFormat="1" ht="15">
      <c r="C48" s="19"/>
      <c r="E48" s="19"/>
      <c r="F48" s="19"/>
      <c r="G48" s="19"/>
      <c r="H48" s="19"/>
      <c r="I48" s="19"/>
      <c r="J48" s="19"/>
      <c r="CC48" s="19"/>
    </row>
    <row r="49" spans="3:81" s="3" customFormat="1" ht="15">
      <c r="C49" s="19"/>
      <c r="E49" s="19"/>
      <c r="F49" s="19"/>
      <c r="G49" s="19"/>
      <c r="H49" s="19"/>
      <c r="I49" s="19"/>
      <c r="J49" s="19"/>
      <c r="CC49" s="19"/>
    </row>
    <row r="50" spans="3:81" s="3" customFormat="1" ht="15">
      <c r="C50" s="19"/>
      <c r="E50" s="19"/>
      <c r="F50" s="19"/>
      <c r="G50" s="19"/>
      <c r="H50" s="19"/>
      <c r="I50" s="19"/>
      <c r="J50" s="19"/>
      <c r="CC50" s="19"/>
    </row>
    <row r="51" spans="3:81" s="3" customFormat="1" ht="15">
      <c r="C51" s="19"/>
      <c r="E51" s="19"/>
      <c r="F51" s="19"/>
      <c r="G51" s="19"/>
      <c r="H51" s="19"/>
      <c r="I51" s="19"/>
      <c r="J51" s="19"/>
      <c r="CC51" s="19"/>
    </row>
    <row r="52" spans="3:81" s="3" customFormat="1" ht="15">
      <c r="C52" s="19"/>
      <c r="E52" s="19"/>
      <c r="F52" s="19"/>
      <c r="G52" s="19"/>
      <c r="H52" s="19"/>
      <c r="I52" s="19"/>
      <c r="J52" s="19"/>
      <c r="CC52" s="19"/>
    </row>
    <row r="53" spans="3:81" s="3" customFormat="1" ht="15">
      <c r="C53" s="19"/>
      <c r="E53" s="19"/>
      <c r="F53" s="19"/>
      <c r="G53" s="19"/>
      <c r="H53" s="19"/>
      <c r="I53" s="19"/>
      <c r="J53" s="19"/>
      <c r="CC53" s="19"/>
    </row>
    <row r="54" spans="3:81" s="3" customFormat="1" ht="15">
      <c r="C54" s="19"/>
      <c r="E54" s="19"/>
      <c r="F54" s="19"/>
      <c r="G54" s="19"/>
      <c r="H54" s="19"/>
      <c r="I54" s="19"/>
      <c r="J54" s="19"/>
      <c r="CC54" s="19"/>
    </row>
    <row r="55" spans="3:81" s="3" customFormat="1" ht="15">
      <c r="C55" s="19"/>
      <c r="E55" s="19"/>
      <c r="F55" s="19"/>
      <c r="G55" s="19"/>
      <c r="H55" s="19"/>
      <c r="I55" s="19"/>
      <c r="J55" s="19"/>
      <c r="CC55" s="19"/>
    </row>
    <row r="56" spans="3:81" s="3" customFormat="1" ht="15">
      <c r="C56" s="19"/>
      <c r="E56" s="19"/>
      <c r="F56" s="19"/>
      <c r="G56" s="19"/>
      <c r="H56" s="19"/>
      <c r="I56" s="19"/>
      <c r="J56" s="19"/>
      <c r="CC56" s="19"/>
    </row>
    <row r="57" spans="3:81" s="3" customFormat="1" ht="15">
      <c r="C57" s="19"/>
      <c r="E57" s="19"/>
      <c r="F57" s="19"/>
      <c r="G57" s="19"/>
      <c r="H57" s="19"/>
      <c r="I57" s="19"/>
      <c r="J57" s="19"/>
      <c r="CC57" s="19"/>
    </row>
    <row r="58" spans="3:81" s="3" customFormat="1" ht="15">
      <c r="C58" s="19"/>
      <c r="E58" s="19"/>
      <c r="F58" s="19"/>
      <c r="G58" s="19"/>
      <c r="H58" s="19"/>
      <c r="I58" s="19"/>
      <c r="J58" s="19"/>
      <c r="CC58" s="19"/>
    </row>
    <row r="59" spans="3:81" s="3" customFormat="1" ht="15">
      <c r="C59" s="19"/>
      <c r="E59" s="19"/>
      <c r="F59" s="19"/>
      <c r="G59" s="19"/>
      <c r="H59" s="19"/>
      <c r="I59" s="19"/>
      <c r="J59" s="19"/>
      <c r="CC59" s="19"/>
    </row>
    <row r="60" spans="3:81" s="3" customFormat="1" ht="15">
      <c r="C60" s="19"/>
      <c r="E60" s="19"/>
      <c r="F60" s="19"/>
      <c r="G60" s="19"/>
      <c r="H60" s="19"/>
      <c r="I60" s="19"/>
      <c r="J60" s="19"/>
      <c r="CC60" s="19"/>
    </row>
    <row r="61" spans="3:81" s="3" customFormat="1" ht="15">
      <c r="C61" s="19"/>
      <c r="E61" s="19"/>
      <c r="F61" s="19"/>
      <c r="G61" s="19"/>
      <c r="H61" s="19"/>
      <c r="I61" s="19"/>
      <c r="J61" s="19"/>
      <c r="CC61" s="19"/>
    </row>
    <row r="62" spans="3:81" s="3" customFormat="1" ht="15">
      <c r="C62" s="19"/>
      <c r="E62" s="19"/>
      <c r="F62" s="19"/>
      <c r="G62" s="19"/>
      <c r="H62" s="19"/>
      <c r="I62" s="19"/>
      <c r="J62" s="19"/>
      <c r="CC62" s="19"/>
    </row>
    <row r="63" spans="3:81" s="3" customFormat="1" ht="15">
      <c r="C63" s="19"/>
      <c r="E63" s="19"/>
      <c r="F63" s="19"/>
      <c r="G63" s="19"/>
      <c r="H63" s="19"/>
      <c r="I63" s="19"/>
      <c r="J63" s="19"/>
      <c r="CC63" s="19"/>
    </row>
    <row r="64" spans="3:81" s="3" customFormat="1" ht="15">
      <c r="C64" s="19"/>
      <c r="E64" s="19"/>
      <c r="F64" s="19"/>
      <c r="G64" s="19"/>
      <c r="H64" s="19"/>
      <c r="I64" s="19"/>
      <c r="J64" s="19"/>
      <c r="CC64" s="19"/>
    </row>
    <row r="65" spans="3:81" s="3" customFormat="1" ht="15">
      <c r="C65" s="19"/>
      <c r="E65" s="19"/>
      <c r="F65" s="19"/>
      <c r="G65" s="19"/>
      <c r="H65" s="19"/>
      <c r="I65" s="19"/>
      <c r="J65" s="19"/>
      <c r="CC65" s="19"/>
    </row>
    <row r="66" spans="3:81" s="3" customFormat="1" ht="15">
      <c r="C66" s="19"/>
      <c r="E66" s="19"/>
      <c r="F66" s="19"/>
      <c r="G66" s="19"/>
      <c r="H66" s="19"/>
      <c r="I66" s="19"/>
      <c r="J66" s="19"/>
      <c r="CC66" s="19"/>
    </row>
    <row r="67" spans="3:81" s="3" customFormat="1" ht="15">
      <c r="C67" s="19"/>
      <c r="E67" s="19"/>
      <c r="F67" s="19"/>
      <c r="G67" s="19"/>
      <c r="H67" s="19"/>
      <c r="I67" s="19"/>
      <c r="J67" s="19"/>
      <c r="CC67" s="19"/>
    </row>
    <row r="68" spans="3:81" s="3" customFormat="1" ht="15">
      <c r="C68" s="19"/>
      <c r="E68" s="19"/>
      <c r="F68" s="19"/>
      <c r="G68" s="19"/>
      <c r="H68" s="19"/>
      <c r="I68" s="19"/>
      <c r="J68" s="19"/>
      <c r="CC68" s="19"/>
    </row>
    <row r="69" spans="3:81" s="3" customFormat="1" ht="15">
      <c r="C69" s="19"/>
      <c r="E69" s="19"/>
      <c r="F69" s="19"/>
      <c r="G69" s="19"/>
      <c r="H69" s="19"/>
      <c r="I69" s="19"/>
      <c r="J69" s="19"/>
      <c r="CC69" s="19"/>
    </row>
    <row r="70" spans="3:81" s="3" customFormat="1" ht="15">
      <c r="C70" s="19"/>
      <c r="E70" s="19"/>
      <c r="F70" s="19"/>
      <c r="G70" s="19"/>
      <c r="H70" s="19"/>
      <c r="I70" s="19"/>
      <c r="J70" s="19"/>
      <c r="CC70" s="19"/>
    </row>
    <row r="71" spans="3:81" s="3" customFormat="1" ht="15">
      <c r="C71" s="19"/>
      <c r="E71" s="19"/>
      <c r="F71" s="19"/>
      <c r="G71" s="19"/>
      <c r="H71" s="19"/>
      <c r="I71" s="19"/>
      <c r="J71" s="19"/>
      <c r="CC71" s="19"/>
    </row>
    <row r="72" spans="3:81" s="3" customFormat="1" ht="15">
      <c r="C72" s="19"/>
      <c r="E72" s="19"/>
      <c r="F72" s="19"/>
      <c r="G72" s="19"/>
      <c r="H72" s="19"/>
      <c r="I72" s="19"/>
      <c r="J72" s="19"/>
      <c r="CC72" s="19"/>
    </row>
    <row r="73" spans="3:81" s="3" customFormat="1" ht="15">
      <c r="C73" s="19"/>
      <c r="E73" s="19"/>
      <c r="F73" s="19"/>
      <c r="G73" s="19"/>
      <c r="H73" s="19"/>
      <c r="I73" s="19"/>
      <c r="J73" s="19"/>
      <c r="CC73" s="19"/>
    </row>
    <row r="74" spans="3:81" s="3" customFormat="1" ht="15">
      <c r="C74" s="19"/>
      <c r="E74" s="19"/>
      <c r="F74" s="19"/>
      <c r="G74" s="19"/>
      <c r="H74" s="19"/>
      <c r="I74" s="19"/>
      <c r="J74" s="19"/>
      <c r="CC74" s="19"/>
    </row>
    <row r="75" spans="3:81" s="3" customFormat="1" ht="15">
      <c r="C75" s="19"/>
      <c r="E75" s="19"/>
      <c r="F75" s="19"/>
      <c r="G75" s="19"/>
      <c r="H75" s="19"/>
      <c r="I75" s="19"/>
      <c r="J75" s="19"/>
      <c r="CC75" s="19"/>
    </row>
    <row r="76" spans="3:81" s="3" customFormat="1" ht="15">
      <c r="C76" s="19"/>
      <c r="E76" s="19"/>
      <c r="F76" s="19"/>
      <c r="G76" s="19"/>
      <c r="H76" s="19"/>
      <c r="I76" s="19"/>
      <c r="J76" s="19"/>
      <c r="CC76" s="19"/>
    </row>
    <row r="77" spans="3:81" s="3" customFormat="1" ht="15">
      <c r="C77" s="19"/>
      <c r="E77" s="19"/>
      <c r="F77" s="19"/>
      <c r="G77" s="19"/>
      <c r="H77" s="19"/>
      <c r="I77" s="19"/>
      <c r="J77" s="19"/>
      <c r="CC77" s="19"/>
    </row>
    <row r="78" spans="3:81" s="3" customFormat="1" ht="15">
      <c r="C78" s="19"/>
      <c r="E78" s="19"/>
      <c r="F78" s="19"/>
      <c r="G78" s="19"/>
      <c r="H78" s="19"/>
      <c r="I78" s="19"/>
      <c r="J78" s="19"/>
      <c r="CC78" s="19"/>
    </row>
    <row r="79" spans="3:81" s="3" customFormat="1" ht="15">
      <c r="C79" s="19"/>
      <c r="E79" s="19"/>
      <c r="F79" s="19"/>
      <c r="G79" s="19"/>
      <c r="H79" s="19"/>
      <c r="I79" s="19"/>
      <c r="J79" s="19"/>
      <c r="CC79" s="19"/>
    </row>
    <row r="80" spans="3:81" s="3" customFormat="1" ht="15">
      <c r="C80" s="19"/>
      <c r="E80" s="19"/>
      <c r="F80" s="19"/>
      <c r="G80" s="19"/>
      <c r="H80" s="19"/>
      <c r="I80" s="19"/>
      <c r="J80" s="19"/>
      <c r="CC80" s="19"/>
    </row>
    <row r="81" spans="3:81" s="3" customFormat="1" ht="15">
      <c r="C81" s="19"/>
      <c r="E81" s="19"/>
      <c r="F81" s="19"/>
      <c r="G81" s="19"/>
      <c r="H81" s="19"/>
      <c r="I81" s="19"/>
      <c r="J81" s="19"/>
      <c r="CC81" s="19"/>
    </row>
    <row r="82" spans="3:81" s="3" customFormat="1" ht="15">
      <c r="C82" s="19"/>
      <c r="E82" s="19"/>
      <c r="F82" s="19"/>
      <c r="G82" s="19"/>
      <c r="H82" s="19"/>
      <c r="I82" s="19"/>
      <c r="J82" s="19"/>
      <c r="CC82" s="19"/>
    </row>
    <row r="83" spans="3:81" s="3" customFormat="1" ht="15">
      <c r="C83" s="19"/>
      <c r="E83" s="19"/>
      <c r="F83" s="19"/>
      <c r="G83" s="19"/>
      <c r="H83" s="19"/>
      <c r="I83" s="19"/>
      <c r="J83" s="19"/>
      <c r="CC83" s="19"/>
    </row>
    <row r="84" spans="3:81" s="3" customFormat="1" ht="15">
      <c r="C84" s="19"/>
      <c r="E84" s="19"/>
      <c r="F84" s="19"/>
      <c r="G84" s="19"/>
      <c r="H84" s="19"/>
      <c r="I84" s="19"/>
      <c r="J84" s="19"/>
      <c r="CC84" s="19"/>
    </row>
    <row r="85" spans="3:81" s="3" customFormat="1" ht="15">
      <c r="C85" s="19"/>
      <c r="E85" s="19"/>
      <c r="F85" s="19"/>
      <c r="G85" s="19"/>
      <c r="H85" s="19"/>
      <c r="I85" s="19"/>
      <c r="J85" s="19"/>
      <c r="CC85" s="19"/>
    </row>
    <row r="86" spans="3:81" s="3" customFormat="1" ht="15">
      <c r="C86" s="19"/>
      <c r="E86" s="19"/>
      <c r="F86" s="19"/>
      <c r="G86" s="19"/>
      <c r="H86" s="19"/>
      <c r="I86" s="19"/>
      <c r="J86" s="19"/>
      <c r="CC86" s="19"/>
    </row>
    <row r="87" spans="3:81" s="3" customFormat="1" ht="15">
      <c r="C87" s="19"/>
      <c r="E87" s="19"/>
      <c r="F87" s="19"/>
      <c r="G87" s="19"/>
      <c r="H87" s="19"/>
      <c r="I87" s="19"/>
      <c r="J87" s="19"/>
      <c r="CC87" s="19"/>
    </row>
    <row r="88" spans="3:81" s="3" customFormat="1" ht="15">
      <c r="C88" s="19"/>
      <c r="E88" s="19"/>
      <c r="F88" s="19"/>
      <c r="G88" s="19"/>
      <c r="H88" s="19"/>
      <c r="I88" s="19"/>
      <c r="J88" s="19"/>
      <c r="CC88" s="19"/>
    </row>
    <row r="89" spans="3:81" s="3" customFormat="1" ht="15">
      <c r="C89" s="19"/>
      <c r="E89" s="19"/>
      <c r="F89" s="19"/>
      <c r="G89" s="19"/>
      <c r="H89" s="19"/>
      <c r="I89" s="19"/>
      <c r="J89" s="19"/>
      <c r="CC89" s="19"/>
    </row>
    <row r="90" spans="3:81" s="3" customFormat="1" ht="15">
      <c r="C90" s="19"/>
      <c r="E90" s="19"/>
      <c r="F90" s="19"/>
      <c r="G90" s="19"/>
      <c r="H90" s="19"/>
      <c r="I90" s="19"/>
      <c r="J90" s="19"/>
      <c r="CC90" s="19"/>
    </row>
    <row r="91" spans="3:81" s="3" customFormat="1" ht="15">
      <c r="C91" s="19"/>
      <c r="E91" s="19"/>
      <c r="F91" s="19"/>
      <c r="G91" s="19"/>
      <c r="H91" s="19"/>
      <c r="I91" s="19"/>
      <c r="J91" s="19"/>
      <c r="CC91" s="19"/>
    </row>
    <row r="92" spans="3:81" s="3" customFormat="1" ht="15">
      <c r="C92" s="19"/>
      <c r="E92" s="19"/>
      <c r="F92" s="19"/>
      <c r="G92" s="19"/>
      <c r="H92" s="19"/>
      <c r="I92" s="19"/>
      <c r="J92" s="19"/>
      <c r="CC92" s="19"/>
    </row>
    <row r="93" spans="3:81" s="3" customFormat="1" ht="15">
      <c r="C93" s="19"/>
      <c r="E93" s="19"/>
      <c r="F93" s="19"/>
      <c r="G93" s="19"/>
      <c r="H93" s="19"/>
      <c r="I93" s="19"/>
      <c r="J93" s="19"/>
      <c r="CC93" s="19"/>
    </row>
    <row r="94" spans="3:81" s="3" customFormat="1" ht="15">
      <c r="C94" s="19"/>
      <c r="E94" s="19"/>
      <c r="F94" s="19"/>
      <c r="G94" s="19"/>
      <c r="H94" s="19"/>
      <c r="I94" s="19"/>
      <c r="J94" s="19"/>
      <c r="CC94" s="19"/>
    </row>
    <row r="95" spans="3:81" s="3" customFormat="1" ht="15">
      <c r="C95" s="19"/>
      <c r="E95" s="19"/>
      <c r="F95" s="19"/>
      <c r="G95" s="19"/>
      <c r="H95" s="19"/>
      <c r="I95" s="19"/>
      <c r="J95" s="19"/>
      <c r="CC95" s="19"/>
    </row>
    <row r="96" spans="3:81" s="3" customFormat="1" ht="15">
      <c r="C96" s="19"/>
      <c r="E96" s="19"/>
      <c r="F96" s="19"/>
      <c r="G96" s="19"/>
      <c r="H96" s="19"/>
      <c r="I96" s="19"/>
      <c r="J96" s="19"/>
      <c r="CC96" s="19"/>
    </row>
    <row r="97" spans="3:81" s="3" customFormat="1" ht="15">
      <c r="C97" s="19"/>
      <c r="E97" s="19"/>
      <c r="F97" s="19"/>
      <c r="G97" s="19"/>
      <c r="H97" s="19"/>
      <c r="I97" s="19"/>
      <c r="J97" s="19"/>
      <c r="CC97" s="19"/>
    </row>
    <row r="98" spans="3:81" s="3" customFormat="1" ht="15">
      <c r="C98" s="19"/>
      <c r="E98" s="19"/>
      <c r="F98" s="19"/>
      <c r="G98" s="19"/>
      <c r="H98" s="19"/>
      <c r="I98" s="19"/>
      <c r="J98" s="19"/>
      <c r="CC98" s="19"/>
    </row>
    <row r="99" spans="3:81" s="3" customFormat="1" ht="15">
      <c r="C99" s="19"/>
      <c r="E99" s="19"/>
      <c r="F99" s="19"/>
      <c r="G99" s="19"/>
      <c r="H99" s="19"/>
      <c r="I99" s="19"/>
      <c r="J99" s="19"/>
      <c r="CC99" s="19"/>
    </row>
    <row r="100" spans="3:81" s="3" customFormat="1" ht="15">
      <c r="C100" s="19"/>
      <c r="E100" s="19"/>
      <c r="F100" s="19"/>
      <c r="G100" s="19"/>
      <c r="H100" s="19"/>
      <c r="I100" s="19"/>
      <c r="J100" s="19"/>
      <c r="CC100" s="19"/>
    </row>
    <row r="101" spans="3:81" s="3" customFormat="1" ht="15">
      <c r="C101" s="19"/>
      <c r="E101" s="19"/>
      <c r="F101" s="19"/>
      <c r="G101" s="19"/>
      <c r="H101" s="19"/>
      <c r="I101" s="19"/>
      <c r="J101" s="19"/>
      <c r="CC101" s="19"/>
    </row>
    <row r="102" spans="3:81" s="3" customFormat="1" ht="15">
      <c r="C102" s="19"/>
      <c r="E102" s="19"/>
      <c r="F102" s="19"/>
      <c r="G102" s="19"/>
      <c r="H102" s="19"/>
      <c r="I102" s="19"/>
      <c r="J102" s="19"/>
      <c r="CC102" s="19"/>
    </row>
    <row r="103" spans="3:81" s="3" customFormat="1" ht="15">
      <c r="C103" s="19"/>
      <c r="E103" s="19"/>
      <c r="F103" s="19"/>
      <c r="G103" s="19"/>
      <c r="H103" s="19"/>
      <c r="I103" s="19"/>
      <c r="J103" s="19"/>
      <c r="CC103" s="19"/>
    </row>
    <row r="104" spans="3:81" s="3" customFormat="1" ht="15">
      <c r="C104" s="19"/>
      <c r="E104" s="19"/>
      <c r="F104" s="19"/>
      <c r="G104" s="19"/>
      <c r="H104" s="19"/>
      <c r="I104" s="19"/>
      <c r="J104" s="19"/>
      <c r="CC104" s="19"/>
    </row>
    <row r="105" spans="3:81" s="3" customFormat="1" ht="15">
      <c r="C105" s="19"/>
      <c r="E105" s="19"/>
      <c r="F105" s="19"/>
      <c r="G105" s="19"/>
      <c r="H105" s="19"/>
      <c r="I105" s="19"/>
      <c r="J105" s="19"/>
      <c r="CC105" s="19"/>
    </row>
    <row r="106" spans="3:81" s="3" customFormat="1" ht="15">
      <c r="C106" s="19"/>
      <c r="E106" s="19"/>
      <c r="F106" s="19"/>
      <c r="G106" s="19"/>
      <c r="H106" s="19"/>
      <c r="I106" s="19"/>
      <c r="J106" s="19"/>
      <c r="CC106" s="19"/>
    </row>
    <row r="107" spans="3:81" s="3" customFormat="1" ht="15">
      <c r="C107" s="19"/>
      <c r="E107" s="19"/>
      <c r="F107" s="19"/>
      <c r="G107" s="19"/>
      <c r="H107" s="19"/>
      <c r="I107" s="19"/>
      <c r="J107" s="19"/>
      <c r="CC107" s="19"/>
    </row>
    <row r="108" spans="3:81" s="3" customFormat="1" ht="15">
      <c r="C108" s="19"/>
      <c r="E108" s="19"/>
      <c r="F108" s="19"/>
      <c r="G108" s="19"/>
      <c r="H108" s="19"/>
      <c r="I108" s="19"/>
      <c r="J108" s="19"/>
      <c r="CC108" s="19"/>
    </row>
    <row r="109" spans="3:81" s="3" customFormat="1" ht="15">
      <c r="C109" s="19"/>
      <c r="E109" s="19"/>
      <c r="F109" s="19"/>
      <c r="G109" s="19"/>
      <c r="H109" s="19"/>
      <c r="I109" s="19"/>
      <c r="J109" s="19"/>
      <c r="CC109" s="19"/>
    </row>
    <row r="110" spans="3:81" s="3" customFormat="1" ht="15">
      <c r="C110" s="19"/>
      <c r="E110" s="19"/>
      <c r="F110" s="19"/>
      <c r="G110" s="19"/>
      <c r="H110" s="19"/>
      <c r="I110" s="19"/>
      <c r="J110" s="19"/>
      <c r="CC110" s="19"/>
    </row>
    <row r="111" spans="3:81" s="3" customFormat="1" ht="15">
      <c r="C111" s="19"/>
      <c r="E111" s="19"/>
      <c r="F111" s="19"/>
      <c r="G111" s="19"/>
      <c r="H111" s="19"/>
      <c r="I111" s="19"/>
      <c r="J111" s="19"/>
      <c r="CC111" s="19"/>
    </row>
    <row r="112" spans="3:81" s="3" customFormat="1" ht="15">
      <c r="C112" s="19"/>
      <c r="E112" s="19"/>
      <c r="F112" s="19"/>
      <c r="G112" s="19"/>
      <c r="H112" s="19"/>
      <c r="I112" s="19"/>
      <c r="J112" s="19"/>
      <c r="CC112" s="19"/>
    </row>
    <row r="113" spans="3:81" s="3" customFormat="1" ht="15">
      <c r="C113" s="19"/>
      <c r="E113" s="19"/>
      <c r="F113" s="19"/>
      <c r="G113" s="19"/>
      <c r="H113" s="19"/>
      <c r="I113" s="19"/>
      <c r="J113" s="19"/>
      <c r="CC113" s="19"/>
    </row>
    <row r="114" spans="3:81" s="3" customFormat="1" ht="15">
      <c r="C114" s="19"/>
      <c r="E114" s="19"/>
      <c r="F114" s="19"/>
      <c r="G114" s="19"/>
      <c r="H114" s="19"/>
      <c r="I114" s="19"/>
      <c r="J114" s="19"/>
      <c r="CC114" s="19"/>
    </row>
    <row r="115" spans="3:81" s="3" customFormat="1" ht="15">
      <c r="C115" s="19"/>
      <c r="E115" s="19"/>
      <c r="F115" s="19"/>
      <c r="G115" s="19"/>
      <c r="H115" s="19"/>
      <c r="I115" s="19"/>
      <c r="J115" s="19"/>
      <c r="CC115" s="19"/>
    </row>
    <row r="116" spans="3:81" s="3" customFormat="1" ht="15">
      <c r="C116" s="19"/>
      <c r="E116" s="19"/>
      <c r="F116" s="19"/>
      <c r="G116" s="19"/>
      <c r="H116" s="19"/>
      <c r="I116" s="19"/>
      <c r="J116" s="19"/>
      <c r="CC116" s="19"/>
    </row>
    <row r="117" spans="3:81" s="3" customFormat="1" ht="15">
      <c r="C117" s="19"/>
      <c r="E117" s="19"/>
      <c r="F117" s="19"/>
      <c r="G117" s="19"/>
      <c r="H117" s="19"/>
      <c r="I117" s="19"/>
      <c r="J117" s="19"/>
      <c r="CC117" s="19"/>
    </row>
    <row r="118" spans="3:81" s="3" customFormat="1" ht="15">
      <c r="C118" s="19"/>
      <c r="E118" s="19"/>
      <c r="F118" s="19"/>
      <c r="G118" s="19"/>
      <c r="H118" s="19"/>
      <c r="I118" s="19"/>
      <c r="J118" s="19"/>
      <c r="CC118" s="19"/>
    </row>
    <row r="119" spans="3:81" s="3" customFormat="1" ht="15">
      <c r="C119" s="19"/>
      <c r="E119" s="19"/>
      <c r="F119" s="19"/>
      <c r="G119" s="19"/>
      <c r="H119" s="19"/>
      <c r="I119" s="19"/>
      <c r="J119" s="19"/>
      <c r="CC119" s="19"/>
    </row>
    <row r="120" spans="3:81" s="3" customFormat="1" ht="15">
      <c r="C120" s="19"/>
      <c r="E120" s="19"/>
      <c r="F120" s="19"/>
      <c r="G120" s="19"/>
      <c r="H120" s="19"/>
      <c r="I120" s="19"/>
      <c r="J120" s="19"/>
      <c r="CC120" s="19"/>
    </row>
    <row r="121" spans="3:81" s="3" customFormat="1" ht="15">
      <c r="C121" s="19"/>
      <c r="E121" s="19"/>
      <c r="F121" s="19"/>
      <c r="G121" s="19"/>
      <c r="H121" s="19"/>
      <c r="I121" s="19"/>
      <c r="J121" s="19"/>
      <c r="CC121" s="19"/>
    </row>
    <row r="122" spans="3:81" s="3" customFormat="1" ht="15">
      <c r="C122" s="19"/>
      <c r="E122" s="19"/>
      <c r="F122" s="19"/>
      <c r="G122" s="19"/>
      <c r="H122" s="19"/>
      <c r="I122" s="19"/>
      <c r="J122" s="19"/>
      <c r="CC122" s="19"/>
    </row>
    <row r="123" spans="3:81" s="3" customFormat="1" ht="15">
      <c r="C123" s="19"/>
      <c r="E123" s="19"/>
      <c r="F123" s="19"/>
      <c r="G123" s="19"/>
      <c r="H123" s="19"/>
      <c r="I123" s="19"/>
      <c r="J123" s="19"/>
      <c r="CC123" s="19"/>
    </row>
    <row r="124" spans="3:81" s="3" customFormat="1" ht="15">
      <c r="C124" s="19"/>
      <c r="E124" s="19"/>
      <c r="F124" s="19"/>
      <c r="G124" s="19"/>
      <c r="H124" s="19"/>
      <c r="I124" s="19"/>
      <c r="J124" s="19"/>
      <c r="CC124" s="19"/>
    </row>
    <row r="125" spans="3:81" s="3" customFormat="1" ht="15">
      <c r="C125" s="19"/>
      <c r="E125" s="19"/>
      <c r="F125" s="19"/>
      <c r="G125" s="19"/>
      <c r="H125" s="19"/>
      <c r="I125" s="19"/>
      <c r="J125" s="19"/>
      <c r="CC125" s="19"/>
    </row>
    <row r="126" spans="3:81" s="3" customFormat="1" ht="15">
      <c r="C126" s="19"/>
      <c r="E126" s="19"/>
      <c r="F126" s="19"/>
      <c r="G126" s="19"/>
      <c r="H126" s="19"/>
      <c r="I126" s="19"/>
      <c r="J126" s="19"/>
      <c r="CC126" s="19"/>
    </row>
    <row r="127" spans="3:81" s="3" customFormat="1" ht="15">
      <c r="C127" s="19"/>
      <c r="E127" s="19"/>
      <c r="F127" s="19"/>
      <c r="G127" s="19"/>
      <c r="H127" s="19"/>
      <c r="I127" s="19"/>
      <c r="J127" s="19"/>
      <c r="CC127" s="19"/>
    </row>
    <row r="128" spans="3:81" s="3" customFormat="1" ht="15">
      <c r="C128" s="19"/>
      <c r="E128" s="19"/>
      <c r="F128" s="19"/>
      <c r="G128" s="19"/>
      <c r="H128" s="19"/>
      <c r="I128" s="19"/>
      <c r="J128" s="19"/>
      <c r="CC128" s="19"/>
    </row>
    <row r="129" spans="3:81" s="3" customFormat="1" ht="15">
      <c r="C129" s="19"/>
      <c r="E129" s="19"/>
      <c r="F129" s="19"/>
      <c r="G129" s="19"/>
      <c r="H129" s="19"/>
      <c r="I129" s="19"/>
      <c r="J129" s="19"/>
      <c r="CC129" s="19"/>
    </row>
    <row r="130" spans="3:81" s="3" customFormat="1" ht="15">
      <c r="C130" s="19"/>
      <c r="E130" s="19"/>
      <c r="F130" s="19"/>
      <c r="G130" s="19"/>
      <c r="H130" s="19"/>
      <c r="I130" s="19"/>
      <c r="J130" s="19"/>
      <c r="CC130" s="19"/>
    </row>
    <row r="131" spans="3:81" s="3" customFormat="1" ht="15">
      <c r="C131" s="19"/>
      <c r="E131" s="19"/>
      <c r="F131" s="19"/>
      <c r="G131" s="19"/>
      <c r="H131" s="19"/>
      <c r="I131" s="19"/>
      <c r="J131" s="19"/>
      <c r="CC131" s="19"/>
    </row>
    <row r="132" spans="3:81" s="3" customFormat="1" ht="15">
      <c r="C132" s="19"/>
      <c r="E132" s="19"/>
      <c r="F132" s="19"/>
      <c r="G132" s="19"/>
      <c r="H132" s="19"/>
      <c r="I132" s="19"/>
      <c r="J132" s="19"/>
      <c r="CC132" s="19"/>
    </row>
    <row r="133" spans="3:81" s="3" customFormat="1" ht="15">
      <c r="C133" s="19"/>
      <c r="E133" s="19"/>
      <c r="F133" s="19"/>
      <c r="G133" s="19"/>
      <c r="H133" s="19"/>
      <c r="I133" s="19"/>
      <c r="J133" s="19"/>
      <c r="CC133" s="19"/>
    </row>
    <row r="134" spans="3:81" s="3" customFormat="1" ht="15">
      <c r="C134" s="19"/>
      <c r="E134" s="19"/>
      <c r="F134" s="19"/>
      <c r="G134" s="19"/>
      <c r="H134" s="19"/>
      <c r="I134" s="19"/>
      <c r="J134" s="19"/>
      <c r="CC134" s="19"/>
    </row>
    <row r="135" spans="3:81" s="3" customFormat="1" ht="15">
      <c r="C135" s="19"/>
      <c r="E135" s="19"/>
      <c r="F135" s="19"/>
      <c r="G135" s="19"/>
      <c r="H135" s="19"/>
      <c r="I135" s="19"/>
      <c r="J135" s="19"/>
      <c r="CC135" s="19"/>
    </row>
    <row r="136" spans="3:81" s="3" customFormat="1" ht="15">
      <c r="C136" s="19"/>
      <c r="E136" s="19"/>
      <c r="F136" s="19"/>
      <c r="G136" s="19"/>
      <c r="H136" s="19"/>
      <c r="I136" s="19"/>
      <c r="J136" s="19"/>
      <c r="CC136" s="19"/>
    </row>
    <row r="137" spans="3:81" s="3" customFormat="1" ht="15">
      <c r="C137" s="19"/>
      <c r="E137" s="19"/>
      <c r="F137" s="19"/>
      <c r="G137" s="19"/>
      <c r="H137" s="19"/>
      <c r="I137" s="19"/>
      <c r="J137" s="19"/>
      <c r="CC137" s="19"/>
    </row>
    <row r="138" spans="3:81" s="3" customFormat="1" ht="15">
      <c r="C138" s="19"/>
      <c r="E138" s="19"/>
      <c r="F138" s="19"/>
      <c r="G138" s="19"/>
      <c r="H138" s="19"/>
      <c r="I138" s="19"/>
      <c r="J138" s="19"/>
      <c r="CC138" s="19"/>
    </row>
    <row r="139" spans="3:81" s="3" customFormat="1" ht="15">
      <c r="C139" s="19"/>
      <c r="E139" s="19"/>
      <c r="F139" s="19"/>
      <c r="G139" s="19"/>
      <c r="H139" s="19"/>
      <c r="I139" s="19"/>
      <c r="J139" s="19"/>
      <c r="CC139" s="19"/>
    </row>
    <row r="140" spans="3:81" s="3" customFormat="1" ht="15">
      <c r="C140" s="19"/>
      <c r="E140" s="19"/>
      <c r="F140" s="19"/>
      <c r="G140" s="19"/>
      <c r="H140" s="19"/>
      <c r="I140" s="19"/>
      <c r="J140" s="19"/>
      <c r="CC140" s="19"/>
    </row>
    <row r="141" spans="3:81" s="3" customFormat="1" ht="15">
      <c r="C141" s="19"/>
      <c r="E141" s="19"/>
      <c r="F141" s="19"/>
      <c r="G141" s="19"/>
      <c r="H141" s="19"/>
      <c r="I141" s="19"/>
      <c r="J141" s="19"/>
      <c r="CC141" s="19"/>
    </row>
    <row r="142" spans="3:81" s="3" customFormat="1" ht="15">
      <c r="C142" s="19"/>
      <c r="E142" s="19"/>
      <c r="F142" s="19"/>
      <c r="G142" s="19"/>
      <c r="H142" s="19"/>
      <c r="I142" s="19"/>
      <c r="J142" s="19"/>
      <c r="CC142" s="19"/>
    </row>
    <row r="143" spans="3:81" s="3" customFormat="1" ht="15">
      <c r="C143" s="19"/>
      <c r="E143" s="19"/>
      <c r="F143" s="19"/>
      <c r="G143" s="19"/>
      <c r="H143" s="19"/>
      <c r="I143" s="19"/>
      <c r="J143" s="19"/>
      <c r="CC143" s="19"/>
    </row>
    <row r="144" spans="3:81" s="3" customFormat="1" ht="15">
      <c r="C144" s="19"/>
      <c r="E144" s="19"/>
      <c r="F144" s="19"/>
      <c r="G144" s="19"/>
      <c r="H144" s="19"/>
      <c r="I144" s="19"/>
      <c r="J144" s="19"/>
      <c r="CC144" s="19"/>
    </row>
    <row r="145" spans="3:81" s="3" customFormat="1" ht="15">
      <c r="C145" s="19"/>
      <c r="E145" s="19"/>
      <c r="F145" s="19"/>
      <c r="G145" s="19"/>
      <c r="H145" s="19"/>
      <c r="I145" s="19"/>
      <c r="J145" s="19"/>
      <c r="CC145" s="19"/>
    </row>
    <row r="146" spans="3:81" s="3" customFormat="1" ht="15">
      <c r="C146" s="19"/>
      <c r="E146" s="19"/>
      <c r="F146" s="19"/>
      <c r="G146" s="19"/>
      <c r="H146" s="19"/>
      <c r="I146" s="19"/>
      <c r="J146" s="19"/>
      <c r="CC146" s="19"/>
    </row>
    <row r="147" spans="3:81" s="3" customFormat="1" ht="15">
      <c r="C147" s="19"/>
      <c r="E147" s="19"/>
      <c r="F147" s="19"/>
      <c r="G147" s="19"/>
      <c r="H147" s="19"/>
      <c r="I147" s="19"/>
      <c r="J147" s="19"/>
      <c r="CC147" s="19"/>
    </row>
    <row r="148" spans="3:81" s="3" customFormat="1" ht="15">
      <c r="C148" s="19"/>
      <c r="E148" s="19"/>
      <c r="F148" s="19"/>
      <c r="G148" s="19"/>
      <c r="H148" s="19"/>
      <c r="I148" s="19"/>
      <c r="J148" s="19"/>
      <c r="CC148" s="19"/>
    </row>
    <row r="149" spans="3:81" s="3" customFormat="1" ht="15">
      <c r="C149" s="19"/>
      <c r="E149" s="19"/>
      <c r="F149" s="19"/>
      <c r="G149" s="19"/>
      <c r="H149" s="19"/>
      <c r="I149" s="19"/>
      <c r="J149" s="19"/>
      <c r="CC149" s="19"/>
    </row>
    <row r="150" spans="3:81" s="3" customFormat="1" ht="15">
      <c r="C150" s="19"/>
      <c r="E150" s="19"/>
      <c r="F150" s="19"/>
      <c r="G150" s="19"/>
      <c r="H150" s="19"/>
      <c r="I150" s="19"/>
      <c r="J150" s="19"/>
      <c r="CC150" s="19"/>
    </row>
    <row r="151" spans="3:81" s="3" customFormat="1" ht="15">
      <c r="C151" s="19"/>
      <c r="E151" s="19"/>
      <c r="F151" s="19"/>
      <c r="G151" s="19"/>
      <c r="H151" s="19"/>
      <c r="I151" s="19"/>
      <c r="J151" s="19"/>
      <c r="CC151" s="19"/>
    </row>
    <row r="152" spans="3:81" s="3" customFormat="1" ht="15">
      <c r="C152" s="19"/>
      <c r="E152" s="19"/>
      <c r="F152" s="19"/>
      <c r="G152" s="19"/>
      <c r="H152" s="19"/>
      <c r="I152" s="19"/>
      <c r="J152" s="19"/>
      <c r="CC152" s="19"/>
    </row>
    <row r="153" spans="3:81" s="3" customFormat="1" ht="15">
      <c r="C153" s="19"/>
      <c r="E153" s="19"/>
      <c r="F153" s="19"/>
      <c r="G153" s="19"/>
      <c r="H153" s="19"/>
      <c r="I153" s="19"/>
      <c r="J153" s="19"/>
      <c r="CC153" s="19"/>
    </row>
    <row r="154" spans="3:81" s="3" customFormat="1" ht="15">
      <c r="C154" s="19"/>
      <c r="E154" s="19"/>
      <c r="F154" s="19"/>
      <c r="G154" s="19"/>
      <c r="H154" s="19"/>
      <c r="I154" s="19"/>
      <c r="J154" s="19"/>
      <c r="CC154" s="19"/>
    </row>
    <row r="155" spans="3:81" s="3" customFormat="1" ht="15">
      <c r="C155" s="19"/>
      <c r="E155" s="19"/>
      <c r="F155" s="19"/>
      <c r="G155" s="19"/>
      <c r="H155" s="19"/>
      <c r="I155" s="19"/>
      <c r="J155" s="19"/>
      <c r="CC155" s="19"/>
    </row>
    <row r="156" spans="3:81" s="3" customFormat="1" ht="15">
      <c r="C156" s="19"/>
      <c r="E156" s="19"/>
      <c r="F156" s="19"/>
      <c r="G156" s="19"/>
      <c r="H156" s="19"/>
      <c r="I156" s="19"/>
      <c r="J156" s="19"/>
      <c r="CC156" s="19"/>
    </row>
    <row r="157" spans="3:81" s="3" customFormat="1" ht="15">
      <c r="C157" s="19"/>
      <c r="E157" s="19"/>
      <c r="F157" s="19"/>
      <c r="G157" s="19"/>
      <c r="H157" s="19"/>
      <c r="I157" s="19"/>
      <c r="J157" s="19"/>
      <c r="CC157" s="19"/>
    </row>
    <row r="158" spans="3:81" s="3" customFormat="1" ht="15">
      <c r="C158" s="19"/>
      <c r="E158" s="19"/>
      <c r="F158" s="19"/>
      <c r="G158" s="19"/>
      <c r="H158" s="19"/>
      <c r="I158" s="19"/>
      <c r="J158" s="19"/>
      <c r="CC158" s="19"/>
    </row>
    <row r="159" spans="3:81" s="3" customFormat="1" ht="15">
      <c r="C159" s="19"/>
      <c r="E159" s="19"/>
      <c r="F159" s="19"/>
      <c r="G159" s="19"/>
      <c r="H159" s="19"/>
      <c r="I159" s="19"/>
      <c r="J159" s="19"/>
      <c r="CC159" s="19"/>
    </row>
    <row r="160" spans="3:81" s="3" customFormat="1" ht="15">
      <c r="C160" s="19"/>
      <c r="E160" s="19"/>
      <c r="F160" s="19"/>
      <c r="G160" s="19"/>
      <c r="H160" s="19"/>
      <c r="I160" s="19"/>
      <c r="J160" s="19"/>
      <c r="CC160" s="19"/>
    </row>
    <row r="161" spans="3:81" s="3" customFormat="1" ht="15">
      <c r="C161" s="19"/>
      <c r="E161" s="19"/>
      <c r="F161" s="19"/>
      <c r="G161" s="19"/>
      <c r="H161" s="19"/>
      <c r="I161" s="19"/>
      <c r="J161" s="19"/>
      <c r="CC161" s="19"/>
    </row>
    <row r="162" spans="3:81" s="3" customFormat="1" ht="15">
      <c r="C162" s="19"/>
      <c r="E162" s="19"/>
      <c r="F162" s="19"/>
      <c r="G162" s="19"/>
      <c r="H162" s="19"/>
      <c r="I162" s="19"/>
      <c r="J162" s="19"/>
      <c r="CC162" s="19"/>
    </row>
    <row r="163" spans="3:81" s="3" customFormat="1" ht="15">
      <c r="C163" s="19"/>
      <c r="E163" s="19"/>
      <c r="F163" s="19"/>
      <c r="G163" s="19"/>
      <c r="H163" s="19"/>
      <c r="I163" s="19"/>
      <c r="J163" s="19"/>
      <c r="CC163" s="19"/>
    </row>
    <row r="164" spans="3:81" s="3" customFormat="1" ht="15">
      <c r="C164" s="19"/>
      <c r="E164" s="19"/>
      <c r="F164" s="19"/>
      <c r="G164" s="19"/>
      <c r="H164" s="19"/>
      <c r="I164" s="19"/>
      <c r="J164" s="19"/>
      <c r="CC164" s="19"/>
    </row>
    <row r="165" spans="3:81" s="3" customFormat="1" ht="15">
      <c r="C165" s="19"/>
      <c r="E165" s="19"/>
      <c r="F165" s="19"/>
      <c r="G165" s="19"/>
      <c r="H165" s="19"/>
      <c r="I165" s="19"/>
      <c r="J165" s="19"/>
      <c r="CC165" s="19"/>
    </row>
    <row r="166" spans="3:81" s="3" customFormat="1" ht="15">
      <c r="C166" s="19"/>
      <c r="E166" s="19"/>
      <c r="F166" s="19"/>
      <c r="G166" s="19"/>
      <c r="H166" s="19"/>
      <c r="I166" s="19"/>
      <c r="J166" s="19"/>
      <c r="CC166" s="19"/>
    </row>
    <row r="167" spans="3:81" s="3" customFormat="1" ht="15">
      <c r="C167" s="19"/>
      <c r="E167" s="19"/>
      <c r="F167" s="19"/>
      <c r="G167" s="19"/>
      <c r="H167" s="19"/>
      <c r="I167" s="19"/>
      <c r="J167" s="19"/>
      <c r="CC167" s="19"/>
    </row>
    <row r="168" spans="3:81" s="3" customFormat="1" ht="15">
      <c r="C168" s="19"/>
      <c r="E168" s="19"/>
      <c r="F168" s="19"/>
      <c r="G168" s="19"/>
      <c r="H168" s="19"/>
      <c r="I168" s="19"/>
      <c r="J168" s="19"/>
      <c r="CC168" s="19"/>
    </row>
    <row r="169" spans="3:81" s="3" customFormat="1" ht="15">
      <c r="C169" s="19"/>
      <c r="E169" s="19"/>
      <c r="F169" s="19"/>
      <c r="G169" s="19"/>
      <c r="H169" s="19"/>
      <c r="I169" s="19"/>
      <c r="J169" s="19"/>
      <c r="CC169" s="19"/>
    </row>
    <row r="170" spans="3:81" s="3" customFormat="1" ht="15">
      <c r="C170" s="19"/>
      <c r="E170" s="19"/>
      <c r="F170" s="19"/>
      <c r="G170" s="19"/>
      <c r="H170" s="19"/>
      <c r="I170" s="19"/>
      <c r="J170" s="19"/>
      <c r="CC170" s="19"/>
    </row>
    <row r="171" spans="3:81" s="3" customFormat="1" ht="15">
      <c r="C171" s="19"/>
      <c r="E171" s="19"/>
      <c r="F171" s="19"/>
      <c r="G171" s="19"/>
      <c r="H171" s="19"/>
      <c r="I171" s="19"/>
      <c r="J171" s="19"/>
      <c r="CC171" s="19"/>
    </row>
    <row r="172" spans="3:81" s="3" customFormat="1" ht="15">
      <c r="C172" s="19"/>
      <c r="E172" s="19"/>
      <c r="F172" s="19"/>
      <c r="G172" s="19"/>
      <c r="H172" s="19"/>
      <c r="I172" s="19"/>
      <c r="J172" s="19"/>
      <c r="CC172" s="19"/>
    </row>
    <row r="173" spans="3:81" s="3" customFormat="1" ht="15">
      <c r="C173" s="19"/>
      <c r="E173" s="19"/>
      <c r="F173" s="19"/>
      <c r="G173" s="19"/>
      <c r="H173" s="19"/>
      <c r="I173" s="19"/>
      <c r="J173" s="19"/>
      <c r="CC173" s="19"/>
    </row>
    <row r="174" spans="3:81" s="3" customFormat="1" ht="15">
      <c r="C174" s="19"/>
      <c r="E174" s="19"/>
      <c r="F174" s="19"/>
      <c r="G174" s="19"/>
      <c r="H174" s="19"/>
      <c r="I174" s="19"/>
      <c r="J174" s="19"/>
      <c r="CC174" s="19"/>
    </row>
    <row r="175" spans="3:81" s="3" customFormat="1" ht="15">
      <c r="C175" s="19"/>
      <c r="E175" s="19"/>
      <c r="F175" s="19"/>
      <c r="G175" s="19"/>
      <c r="H175" s="19"/>
      <c r="I175" s="19"/>
      <c r="J175" s="19"/>
      <c r="CC175" s="19"/>
    </row>
    <row r="176" spans="3:81" s="3" customFormat="1" ht="15">
      <c r="C176" s="19"/>
      <c r="E176" s="19"/>
      <c r="F176" s="19"/>
      <c r="G176" s="19"/>
      <c r="H176" s="19"/>
      <c r="I176" s="19"/>
      <c r="J176" s="19"/>
      <c r="CC176" s="19"/>
    </row>
    <row r="177" spans="3:81" s="3" customFormat="1" ht="15">
      <c r="C177" s="19"/>
      <c r="E177" s="19"/>
      <c r="F177" s="19"/>
      <c r="G177" s="19"/>
      <c r="H177" s="19"/>
      <c r="I177" s="19"/>
      <c r="J177" s="19"/>
      <c r="CC177" s="19"/>
    </row>
    <row r="178" spans="3:81" s="3" customFormat="1" ht="15">
      <c r="C178" s="19"/>
      <c r="E178" s="19"/>
      <c r="F178" s="19"/>
      <c r="G178" s="19"/>
      <c r="H178" s="19"/>
      <c r="I178" s="19"/>
      <c r="J178" s="19"/>
      <c r="CC178" s="19"/>
    </row>
    <row r="179" spans="3:81" s="3" customFormat="1" ht="15">
      <c r="C179" s="19"/>
      <c r="E179" s="19"/>
      <c r="F179" s="19"/>
      <c r="G179" s="19"/>
      <c r="H179" s="19"/>
      <c r="I179" s="19"/>
      <c r="J179" s="19"/>
      <c r="CC179" s="19"/>
    </row>
    <row r="180" spans="3:81" s="3" customFormat="1" ht="15">
      <c r="C180" s="19"/>
      <c r="E180" s="19"/>
      <c r="F180" s="19"/>
      <c r="G180" s="19"/>
      <c r="H180" s="19"/>
      <c r="I180" s="19"/>
      <c r="J180" s="19"/>
      <c r="CC180" s="19"/>
    </row>
    <row r="181" spans="3:81" s="3" customFormat="1" ht="15">
      <c r="C181" s="19"/>
      <c r="E181" s="19"/>
      <c r="F181" s="19"/>
      <c r="G181" s="19"/>
      <c r="H181" s="19"/>
      <c r="I181" s="19"/>
      <c r="J181" s="19"/>
      <c r="CC181" s="19"/>
    </row>
    <row r="182" spans="3:81" s="3" customFormat="1" ht="15">
      <c r="C182" s="19"/>
      <c r="E182" s="19"/>
      <c r="F182" s="19"/>
      <c r="G182" s="19"/>
      <c r="H182" s="19"/>
      <c r="I182" s="19"/>
      <c r="J182" s="19"/>
      <c r="CC182" s="19"/>
    </row>
    <row r="183" spans="3:81" s="3" customFormat="1" ht="15">
      <c r="C183" s="19"/>
      <c r="E183" s="19"/>
      <c r="F183" s="19"/>
      <c r="G183" s="19"/>
      <c r="H183" s="19"/>
      <c r="I183" s="19"/>
      <c r="J183" s="19"/>
      <c r="CC183" s="19"/>
    </row>
    <row r="184" spans="3:81" s="3" customFormat="1" ht="15">
      <c r="C184" s="19"/>
      <c r="E184" s="19"/>
      <c r="F184" s="19"/>
      <c r="G184" s="19"/>
      <c r="H184" s="19"/>
      <c r="I184" s="19"/>
      <c r="J184" s="19"/>
      <c r="CC184" s="19"/>
    </row>
    <row r="185" spans="3:81" s="3" customFormat="1" ht="15">
      <c r="C185" s="19"/>
      <c r="E185" s="19"/>
      <c r="F185" s="19"/>
      <c r="G185" s="19"/>
      <c r="H185" s="19"/>
      <c r="I185" s="19"/>
      <c r="J185" s="19"/>
      <c r="CC185" s="19"/>
    </row>
    <row r="186" spans="3:81" s="3" customFormat="1" ht="15">
      <c r="C186" s="19"/>
      <c r="E186" s="19"/>
      <c r="F186" s="19"/>
      <c r="G186" s="19"/>
      <c r="H186" s="19"/>
      <c r="I186" s="19"/>
      <c r="J186" s="19"/>
      <c r="CC186" s="19"/>
    </row>
    <row r="187" spans="3:81" s="3" customFormat="1" ht="15">
      <c r="C187" s="19"/>
      <c r="E187" s="19"/>
      <c r="F187" s="19"/>
      <c r="G187" s="19"/>
      <c r="H187" s="19"/>
      <c r="I187" s="19"/>
      <c r="J187" s="19"/>
      <c r="CC187" s="19"/>
    </row>
    <row r="188" spans="3:81" s="3" customFormat="1" ht="15">
      <c r="C188" s="19"/>
      <c r="E188" s="19"/>
      <c r="F188" s="19"/>
      <c r="G188" s="19"/>
      <c r="H188" s="19"/>
      <c r="I188" s="19"/>
      <c r="J188" s="19"/>
      <c r="CC188" s="19"/>
    </row>
    <row r="189" spans="3:81" s="3" customFormat="1" ht="15">
      <c r="C189" s="19"/>
      <c r="E189" s="19"/>
      <c r="F189" s="19"/>
      <c r="G189" s="19"/>
      <c r="H189" s="19"/>
      <c r="I189" s="19"/>
      <c r="J189" s="19"/>
      <c r="CC189" s="19"/>
    </row>
    <row r="190" spans="3:81" s="3" customFormat="1" ht="15">
      <c r="C190" s="19"/>
      <c r="E190" s="19"/>
      <c r="F190" s="19"/>
      <c r="G190" s="19"/>
      <c r="H190" s="19"/>
      <c r="I190" s="19"/>
      <c r="J190" s="19"/>
      <c r="CC190" s="19"/>
    </row>
    <row r="191" spans="3:81" s="3" customFormat="1" ht="15">
      <c r="C191" s="19"/>
      <c r="E191" s="19"/>
      <c r="F191" s="19"/>
      <c r="G191" s="19"/>
      <c r="H191" s="19"/>
      <c r="I191" s="19"/>
      <c r="J191" s="19"/>
      <c r="CC191" s="19"/>
    </row>
    <row r="192" spans="3:81" s="3" customFormat="1" ht="15">
      <c r="C192" s="19"/>
      <c r="E192" s="19"/>
      <c r="F192" s="19"/>
      <c r="G192" s="19"/>
      <c r="H192" s="19"/>
      <c r="I192" s="19"/>
      <c r="J192" s="19"/>
      <c r="CC192" s="19"/>
    </row>
    <row r="193" spans="3:81" s="3" customFormat="1" ht="15">
      <c r="C193" s="19"/>
      <c r="E193" s="19"/>
      <c r="F193" s="19"/>
      <c r="G193" s="19"/>
      <c r="H193" s="19"/>
      <c r="I193" s="19"/>
      <c r="J193" s="19"/>
      <c r="CC193" s="19"/>
    </row>
    <row r="194" spans="3:81" s="3" customFormat="1" ht="15">
      <c r="C194" s="19"/>
      <c r="E194" s="19"/>
      <c r="F194" s="19"/>
      <c r="G194" s="19"/>
      <c r="H194" s="19"/>
      <c r="I194" s="19"/>
      <c r="J194" s="19"/>
      <c r="CC194" s="19"/>
    </row>
    <row r="195" spans="3:81" s="3" customFormat="1" ht="15">
      <c r="C195" s="19"/>
      <c r="E195" s="19"/>
      <c r="F195" s="19"/>
      <c r="G195" s="19"/>
      <c r="H195" s="19"/>
      <c r="I195" s="19"/>
      <c r="J195" s="19"/>
      <c r="CC195" s="19"/>
    </row>
    <row r="196" spans="3:81" s="3" customFormat="1" ht="15">
      <c r="C196" s="19"/>
      <c r="E196" s="19"/>
      <c r="F196" s="19"/>
      <c r="G196" s="19"/>
      <c r="H196" s="19"/>
      <c r="I196" s="19"/>
      <c r="J196" s="19"/>
      <c r="CC196" s="19"/>
    </row>
    <row r="197" spans="3:81" s="3" customFormat="1" ht="15">
      <c r="C197" s="19"/>
      <c r="E197" s="19"/>
      <c r="F197" s="19"/>
      <c r="G197" s="19"/>
      <c r="H197" s="19"/>
      <c r="I197" s="19"/>
      <c r="J197" s="19"/>
      <c r="CC197" s="19"/>
    </row>
    <row r="198" spans="3:81" s="3" customFormat="1" ht="15">
      <c r="C198" s="19"/>
      <c r="E198" s="19"/>
      <c r="F198" s="19"/>
      <c r="G198" s="19"/>
      <c r="H198" s="19"/>
      <c r="I198" s="19"/>
      <c r="J198" s="19"/>
      <c r="CC198" s="19"/>
    </row>
    <row r="199" spans="3:81" s="3" customFormat="1" ht="15">
      <c r="C199" s="19"/>
      <c r="E199" s="19"/>
      <c r="F199" s="19"/>
      <c r="G199" s="19"/>
      <c r="H199" s="19"/>
      <c r="I199" s="19"/>
      <c r="J199" s="19"/>
      <c r="CC199" s="19"/>
    </row>
    <row r="200" spans="3:81" s="3" customFormat="1" ht="15">
      <c r="C200" s="19"/>
      <c r="E200" s="19"/>
      <c r="F200" s="19"/>
      <c r="G200" s="19"/>
      <c r="H200" s="19"/>
      <c r="I200" s="19"/>
      <c r="J200" s="19"/>
      <c r="CC200" s="19"/>
    </row>
    <row r="201" spans="3:81" s="3" customFormat="1" ht="15">
      <c r="C201" s="19"/>
      <c r="E201" s="19"/>
      <c r="F201" s="19"/>
      <c r="G201" s="19"/>
      <c r="H201" s="19"/>
      <c r="I201" s="19"/>
      <c r="J201" s="19"/>
      <c r="CC201" s="19"/>
    </row>
    <row r="202" spans="3:81" s="3" customFormat="1" ht="15">
      <c r="C202" s="19"/>
      <c r="E202" s="19"/>
      <c r="F202" s="19"/>
      <c r="G202" s="19"/>
      <c r="H202" s="19"/>
      <c r="I202" s="19"/>
      <c r="J202" s="19"/>
      <c r="CC202" s="19"/>
    </row>
    <row r="203" spans="3:81" s="3" customFormat="1" ht="15">
      <c r="C203" s="19"/>
      <c r="E203" s="19"/>
      <c r="F203" s="19"/>
      <c r="G203" s="19"/>
      <c r="H203" s="19"/>
      <c r="I203" s="19"/>
      <c r="J203" s="19"/>
      <c r="CC203" s="19"/>
    </row>
    <row r="204" spans="3:81" s="3" customFormat="1" ht="15">
      <c r="C204" s="19"/>
      <c r="E204" s="19"/>
      <c r="F204" s="19"/>
      <c r="G204" s="19"/>
      <c r="H204" s="19"/>
      <c r="I204" s="19"/>
      <c r="J204" s="19"/>
      <c r="CC204" s="19"/>
    </row>
    <row r="205" spans="3:81" s="3" customFormat="1" ht="15">
      <c r="C205" s="19"/>
      <c r="E205" s="19"/>
      <c r="F205" s="19"/>
      <c r="G205" s="19"/>
      <c r="H205" s="19"/>
      <c r="I205" s="19"/>
      <c r="J205" s="19"/>
      <c r="CC205" s="19"/>
    </row>
    <row r="206" spans="3:81" s="3" customFormat="1" ht="15">
      <c r="C206" s="19"/>
      <c r="E206" s="19"/>
      <c r="F206" s="19"/>
      <c r="G206" s="19"/>
      <c r="H206" s="19"/>
      <c r="I206" s="19"/>
      <c r="J206" s="19"/>
      <c r="CC206" s="19"/>
    </row>
    <row r="207" spans="3:81" s="3" customFormat="1" ht="15">
      <c r="C207" s="19"/>
      <c r="E207" s="19"/>
      <c r="F207" s="19"/>
      <c r="G207" s="19"/>
      <c r="H207" s="19"/>
      <c r="I207" s="19"/>
      <c r="J207" s="19"/>
      <c r="CC207" s="19"/>
    </row>
    <row r="208" spans="3:81" s="3" customFormat="1" ht="15">
      <c r="C208" s="19"/>
      <c r="E208" s="19"/>
      <c r="F208" s="19"/>
      <c r="G208" s="19"/>
      <c r="H208" s="19"/>
      <c r="I208" s="19"/>
      <c r="J208" s="19"/>
      <c r="CC208" s="19"/>
    </row>
    <row r="209" spans="3:81" s="3" customFormat="1" ht="15">
      <c r="C209" s="19"/>
      <c r="E209" s="19"/>
      <c r="F209" s="19"/>
      <c r="G209" s="19"/>
      <c r="H209" s="19"/>
      <c r="I209" s="19"/>
      <c r="J209" s="19"/>
      <c r="CC209" s="19"/>
    </row>
    <row r="210" spans="3:81" s="3" customFormat="1" ht="15">
      <c r="C210" s="19"/>
      <c r="E210" s="19"/>
      <c r="F210" s="19"/>
      <c r="G210" s="19"/>
      <c r="H210" s="19"/>
      <c r="I210" s="19"/>
      <c r="J210" s="19"/>
      <c r="CC210" s="19"/>
    </row>
    <row r="211" spans="3:81" s="3" customFormat="1" ht="15">
      <c r="C211" s="19"/>
      <c r="E211" s="19"/>
      <c r="F211" s="19"/>
      <c r="G211" s="19"/>
      <c r="H211" s="19"/>
      <c r="I211" s="19"/>
      <c r="J211" s="19"/>
      <c r="CC211" s="19"/>
    </row>
    <row r="212" spans="3:81" s="3" customFormat="1" ht="15">
      <c r="C212" s="19"/>
      <c r="E212" s="19"/>
      <c r="F212" s="19"/>
      <c r="G212" s="19"/>
      <c r="H212" s="19"/>
      <c r="I212" s="19"/>
      <c r="J212" s="19"/>
      <c r="CC212" s="19"/>
    </row>
    <row r="213" spans="3:81" s="3" customFormat="1" ht="15">
      <c r="C213" s="19"/>
      <c r="E213" s="19"/>
      <c r="F213" s="19"/>
      <c r="G213" s="19"/>
      <c r="H213" s="19"/>
      <c r="I213" s="19"/>
      <c r="J213" s="19"/>
      <c r="CC213" s="19"/>
    </row>
    <row r="214" spans="3:81" s="3" customFormat="1" ht="15">
      <c r="C214" s="19"/>
      <c r="E214" s="19"/>
      <c r="F214" s="19"/>
      <c r="G214" s="19"/>
      <c r="H214" s="19"/>
      <c r="I214" s="19"/>
      <c r="J214" s="19"/>
      <c r="CC214" s="19"/>
    </row>
    <row r="215" spans="3:81" s="3" customFormat="1" ht="15">
      <c r="C215" s="19"/>
      <c r="E215" s="19"/>
      <c r="F215" s="19"/>
      <c r="G215" s="19"/>
      <c r="H215" s="19"/>
      <c r="I215" s="19"/>
      <c r="J215" s="19"/>
      <c r="CC215" s="19"/>
    </row>
    <row r="216" spans="3:81" s="3" customFormat="1" ht="15">
      <c r="C216" s="19"/>
      <c r="E216" s="19"/>
      <c r="F216" s="19"/>
      <c r="G216" s="19"/>
      <c r="H216" s="19"/>
      <c r="I216" s="19"/>
      <c r="J216" s="19"/>
      <c r="CC216" s="19"/>
    </row>
    <row r="217" spans="3:81" s="3" customFormat="1" ht="15">
      <c r="C217" s="19"/>
      <c r="E217" s="19"/>
      <c r="F217" s="19"/>
      <c r="G217" s="19"/>
      <c r="H217" s="19"/>
      <c r="I217" s="19"/>
      <c r="J217" s="19"/>
      <c r="CC217" s="19"/>
    </row>
    <row r="218" spans="3:81" s="3" customFormat="1" ht="15">
      <c r="C218" s="19"/>
      <c r="E218" s="19"/>
      <c r="F218" s="19"/>
      <c r="G218" s="19"/>
      <c r="H218" s="19"/>
      <c r="I218" s="19"/>
      <c r="J218" s="19"/>
      <c r="CC218" s="19"/>
    </row>
    <row r="219" spans="3:81" s="3" customFormat="1" ht="15">
      <c r="C219" s="19"/>
      <c r="E219" s="19"/>
      <c r="F219" s="19"/>
      <c r="G219" s="19"/>
      <c r="H219" s="19"/>
      <c r="I219" s="19"/>
      <c r="J219" s="19"/>
      <c r="CC219" s="19"/>
    </row>
    <row r="220" spans="3:81" s="3" customFormat="1" ht="15">
      <c r="C220" s="19"/>
      <c r="E220" s="19"/>
      <c r="F220" s="19"/>
      <c r="G220" s="19"/>
      <c r="H220" s="19"/>
      <c r="I220" s="19"/>
      <c r="J220" s="19"/>
      <c r="CC220" s="19"/>
    </row>
    <row r="221" spans="3:81" s="3" customFormat="1" ht="15">
      <c r="C221" s="19"/>
      <c r="E221" s="19"/>
      <c r="F221" s="19"/>
      <c r="G221" s="19"/>
      <c r="H221" s="19"/>
      <c r="I221" s="19"/>
      <c r="J221" s="19"/>
      <c r="CC221" s="19"/>
    </row>
    <row r="222" spans="3:81" s="3" customFormat="1" ht="15">
      <c r="C222" s="19"/>
      <c r="E222" s="19"/>
      <c r="F222" s="19"/>
      <c r="G222" s="19"/>
      <c r="H222" s="19"/>
      <c r="I222" s="19"/>
      <c r="J222" s="19"/>
      <c r="CC222" s="19"/>
    </row>
    <row r="223" spans="3:81" s="3" customFormat="1" ht="15">
      <c r="C223" s="19"/>
      <c r="E223" s="19"/>
      <c r="F223" s="19"/>
      <c r="G223" s="19"/>
      <c r="H223" s="19"/>
      <c r="I223" s="19"/>
      <c r="J223" s="19"/>
      <c r="CC223" s="19"/>
    </row>
    <row r="224" spans="3:81" s="3" customFormat="1" ht="15">
      <c r="C224" s="19"/>
      <c r="E224" s="19"/>
      <c r="F224" s="19"/>
      <c r="G224" s="19"/>
      <c r="H224" s="19"/>
      <c r="I224" s="19"/>
      <c r="J224" s="19"/>
      <c r="CC224" s="19"/>
    </row>
    <row r="225" spans="3:81" s="3" customFormat="1" ht="15">
      <c r="C225" s="19"/>
      <c r="E225" s="19"/>
      <c r="F225" s="19"/>
      <c r="G225" s="19"/>
      <c r="H225" s="19"/>
      <c r="I225" s="19"/>
      <c r="J225" s="19"/>
      <c r="CC225" s="19"/>
    </row>
    <row r="226" spans="3:81" s="3" customFormat="1" ht="15">
      <c r="C226" s="19"/>
      <c r="E226" s="19"/>
      <c r="F226" s="19"/>
      <c r="G226" s="19"/>
      <c r="H226" s="19"/>
      <c r="I226" s="19"/>
      <c r="J226" s="19"/>
      <c r="CC226" s="19"/>
    </row>
    <row r="227" spans="3:81" s="3" customFormat="1" ht="15">
      <c r="C227" s="19"/>
      <c r="E227" s="19"/>
      <c r="F227" s="19"/>
      <c r="G227" s="19"/>
      <c r="H227" s="19"/>
      <c r="I227" s="19"/>
      <c r="J227" s="19"/>
      <c r="CC227" s="19"/>
    </row>
    <row r="228" spans="3:81" s="3" customFormat="1" ht="15">
      <c r="C228" s="19"/>
      <c r="E228" s="19"/>
      <c r="F228" s="19"/>
      <c r="G228" s="19"/>
      <c r="H228" s="19"/>
      <c r="I228" s="19"/>
      <c r="J228" s="19"/>
      <c r="CC228" s="19"/>
    </row>
    <row r="229" spans="3:81" s="3" customFormat="1" ht="15">
      <c r="C229" s="19"/>
      <c r="E229" s="19"/>
      <c r="F229" s="19"/>
      <c r="G229" s="19"/>
      <c r="H229" s="19"/>
      <c r="I229" s="19"/>
      <c r="J229" s="19"/>
      <c r="CC229" s="19"/>
    </row>
    <row r="230" spans="3:81" s="3" customFormat="1" ht="15">
      <c r="C230" s="19"/>
      <c r="E230" s="19"/>
      <c r="F230" s="19"/>
      <c r="G230" s="19"/>
      <c r="H230" s="19"/>
      <c r="I230" s="19"/>
      <c r="J230" s="19"/>
      <c r="CC230" s="19"/>
    </row>
    <row r="231" spans="3:81" s="3" customFormat="1" ht="15">
      <c r="C231" s="19"/>
      <c r="E231" s="19"/>
      <c r="F231" s="19"/>
      <c r="G231" s="19"/>
      <c r="H231" s="19"/>
      <c r="I231" s="19"/>
      <c r="J231" s="19"/>
      <c r="CC231" s="19"/>
    </row>
    <row r="232" spans="3:81" s="3" customFormat="1" ht="15">
      <c r="C232" s="19"/>
      <c r="E232" s="19"/>
      <c r="F232" s="19"/>
      <c r="G232" s="19"/>
      <c r="H232" s="19"/>
      <c r="I232" s="19"/>
      <c r="J232" s="19"/>
      <c r="CC232" s="19"/>
    </row>
    <row r="233" spans="3:81" s="3" customFormat="1" ht="15">
      <c r="C233" s="19"/>
      <c r="E233" s="19"/>
      <c r="F233" s="19"/>
      <c r="G233" s="19"/>
      <c r="H233" s="19"/>
      <c r="I233" s="19"/>
      <c r="J233" s="19"/>
      <c r="CC233" s="19"/>
    </row>
    <row r="234" spans="3:81" s="3" customFormat="1" ht="15">
      <c r="C234" s="19"/>
      <c r="E234" s="19"/>
      <c r="F234" s="19"/>
      <c r="G234" s="19"/>
      <c r="H234" s="19"/>
      <c r="I234" s="19"/>
      <c r="J234" s="19"/>
      <c r="CC234" s="19"/>
    </row>
    <row r="235" spans="3:81" s="3" customFormat="1" ht="15">
      <c r="C235" s="19"/>
      <c r="E235" s="19"/>
      <c r="F235" s="19"/>
      <c r="G235" s="19"/>
      <c r="H235" s="19"/>
      <c r="I235" s="19"/>
      <c r="J235" s="19"/>
      <c r="CC235" s="19"/>
    </row>
    <row r="236" spans="3:81" s="3" customFormat="1" ht="15">
      <c r="C236" s="19"/>
      <c r="E236" s="19"/>
      <c r="F236" s="19"/>
      <c r="G236" s="19"/>
      <c r="H236" s="19"/>
      <c r="I236" s="19"/>
      <c r="J236" s="19"/>
      <c r="CC236" s="19"/>
    </row>
    <row r="237" spans="3:81" s="3" customFormat="1" ht="15">
      <c r="C237" s="19"/>
      <c r="E237" s="19"/>
      <c r="F237" s="19"/>
      <c r="G237" s="19"/>
      <c r="H237" s="19"/>
      <c r="I237" s="19"/>
      <c r="J237" s="19"/>
      <c r="CC237" s="19"/>
    </row>
    <row r="238" spans="3:81" s="3" customFormat="1" ht="15">
      <c r="C238" s="19"/>
      <c r="E238" s="19"/>
      <c r="F238" s="19"/>
      <c r="G238" s="19"/>
      <c r="H238" s="19"/>
      <c r="I238" s="19"/>
      <c r="J238" s="19"/>
      <c r="CC238" s="19"/>
    </row>
    <row r="239" spans="3:81" s="3" customFormat="1" ht="15">
      <c r="C239" s="19"/>
      <c r="E239" s="19"/>
      <c r="F239" s="19"/>
      <c r="G239" s="19"/>
      <c r="H239" s="19"/>
      <c r="I239" s="19"/>
      <c r="J239" s="19"/>
      <c r="CC239" s="19"/>
    </row>
    <row r="240" spans="3:81" s="3" customFormat="1" ht="15">
      <c r="C240" s="19"/>
      <c r="E240" s="19"/>
      <c r="F240" s="19"/>
      <c r="G240" s="19"/>
      <c r="H240" s="19"/>
      <c r="I240" s="19"/>
      <c r="J240" s="19"/>
      <c r="CC240" s="19"/>
    </row>
    <row r="241" spans="3:81" s="3" customFormat="1" ht="15">
      <c r="C241" s="19"/>
      <c r="E241" s="19"/>
      <c r="F241" s="19"/>
      <c r="G241" s="19"/>
      <c r="H241" s="19"/>
      <c r="I241" s="19"/>
      <c r="J241" s="19"/>
      <c r="CC241" s="19"/>
    </row>
    <row r="242" spans="3:81" s="3" customFormat="1" ht="15">
      <c r="C242" s="19"/>
      <c r="E242" s="19"/>
      <c r="F242" s="19"/>
      <c r="G242" s="19"/>
      <c r="H242" s="19"/>
      <c r="I242" s="19"/>
      <c r="J242" s="19"/>
      <c r="CC242" s="19"/>
    </row>
    <row r="243" spans="3:81" s="3" customFormat="1" ht="15">
      <c r="C243" s="19"/>
      <c r="E243" s="19"/>
      <c r="F243" s="19"/>
      <c r="G243" s="19"/>
      <c r="H243" s="19"/>
      <c r="I243" s="19"/>
      <c r="J243" s="19"/>
      <c r="CC243" s="19"/>
    </row>
    <row r="244" spans="3:81" s="3" customFormat="1" ht="15">
      <c r="C244" s="19"/>
      <c r="E244" s="19"/>
      <c r="F244" s="19"/>
      <c r="G244" s="19"/>
      <c r="H244" s="19"/>
      <c r="I244" s="19"/>
      <c r="J244" s="19"/>
      <c r="CC244" s="19"/>
    </row>
    <row r="245" spans="3:81" s="3" customFormat="1" ht="15">
      <c r="C245" s="19"/>
      <c r="E245" s="19"/>
      <c r="F245" s="19"/>
      <c r="G245" s="19"/>
      <c r="H245" s="19"/>
      <c r="I245" s="19"/>
      <c r="J245" s="19"/>
      <c r="CC245" s="19"/>
    </row>
    <row r="246" spans="3:81" s="3" customFormat="1" ht="15">
      <c r="C246" s="19"/>
      <c r="E246" s="19"/>
      <c r="F246" s="19"/>
      <c r="G246" s="19"/>
      <c r="H246" s="19"/>
      <c r="I246" s="19"/>
      <c r="J246" s="19"/>
      <c r="CC246" s="19"/>
    </row>
    <row r="247" spans="3:81" s="3" customFormat="1" ht="15">
      <c r="C247" s="19"/>
      <c r="E247" s="19"/>
      <c r="F247" s="19"/>
      <c r="G247" s="19"/>
      <c r="H247" s="19"/>
      <c r="I247" s="19"/>
      <c r="J247" s="19"/>
      <c r="CC247" s="19"/>
    </row>
    <row r="248" spans="3:81" s="3" customFormat="1" ht="15">
      <c r="C248" s="19"/>
      <c r="E248" s="19"/>
      <c r="F248" s="19"/>
      <c r="G248" s="19"/>
      <c r="H248" s="19"/>
      <c r="I248" s="19"/>
      <c r="J248" s="19"/>
      <c r="CC248" s="19"/>
    </row>
    <row r="249" spans="3:81" s="3" customFormat="1" ht="15">
      <c r="C249" s="19"/>
      <c r="E249" s="19"/>
      <c r="F249" s="19"/>
      <c r="G249" s="19"/>
      <c r="H249" s="19"/>
      <c r="I249" s="19"/>
      <c r="J249" s="19"/>
      <c r="CC249" s="19"/>
    </row>
    <row r="250" spans="3:81" s="3" customFormat="1" ht="15">
      <c r="C250" s="19"/>
      <c r="E250" s="19"/>
      <c r="F250" s="19"/>
      <c r="G250" s="19"/>
      <c r="H250" s="19"/>
      <c r="I250" s="19"/>
      <c r="J250" s="19"/>
      <c r="CC250" s="19"/>
    </row>
    <row r="251" spans="3:81" s="3" customFormat="1" ht="15">
      <c r="C251" s="19"/>
      <c r="E251" s="19"/>
      <c r="F251" s="19"/>
      <c r="G251" s="19"/>
      <c r="H251" s="19"/>
      <c r="I251" s="19"/>
      <c r="J251" s="19"/>
      <c r="CC251" s="19"/>
    </row>
    <row r="252" spans="3:81" s="3" customFormat="1" ht="15">
      <c r="C252" s="19"/>
      <c r="E252" s="19"/>
      <c r="F252" s="19"/>
      <c r="G252" s="19"/>
      <c r="H252" s="19"/>
      <c r="I252" s="19"/>
      <c r="J252" s="19"/>
      <c r="CC252" s="19"/>
    </row>
    <row r="253" spans="3:81" s="3" customFormat="1" ht="15">
      <c r="C253" s="19"/>
      <c r="E253" s="19"/>
      <c r="F253" s="19"/>
      <c r="G253" s="19"/>
      <c r="H253" s="19"/>
      <c r="I253" s="19"/>
      <c r="J253" s="19"/>
      <c r="CC253" s="19"/>
    </row>
    <row r="254" spans="3:81" s="3" customFormat="1" ht="15">
      <c r="C254" s="19"/>
      <c r="E254" s="19"/>
      <c r="F254" s="19"/>
      <c r="G254" s="19"/>
      <c r="H254" s="19"/>
      <c r="I254" s="19"/>
      <c r="J254" s="19"/>
      <c r="CC254" s="19"/>
    </row>
    <row r="255" spans="3:81" s="3" customFormat="1" ht="15">
      <c r="C255" s="19"/>
      <c r="E255" s="19"/>
      <c r="F255" s="19"/>
      <c r="G255" s="19"/>
      <c r="H255" s="19"/>
      <c r="I255" s="19"/>
      <c r="J255" s="19"/>
      <c r="CC255" s="19"/>
    </row>
    <row r="256" spans="3:81" s="3" customFormat="1" ht="15">
      <c r="C256" s="19"/>
      <c r="E256" s="19"/>
      <c r="F256" s="19"/>
      <c r="G256" s="19"/>
      <c r="H256" s="19"/>
      <c r="I256" s="19"/>
      <c r="J256" s="19"/>
      <c r="CC256" s="19"/>
    </row>
    <row r="257" spans="3:81" s="3" customFormat="1" ht="15">
      <c r="C257" s="19"/>
      <c r="E257" s="19"/>
      <c r="F257" s="19"/>
      <c r="G257" s="19"/>
      <c r="H257" s="19"/>
      <c r="I257" s="19"/>
      <c r="J257" s="19"/>
      <c r="CC257" s="19"/>
    </row>
    <row r="258" spans="3:81" s="3" customFormat="1" ht="15">
      <c r="C258" s="19"/>
      <c r="E258" s="19"/>
      <c r="F258" s="19"/>
      <c r="G258" s="19"/>
      <c r="H258" s="19"/>
      <c r="I258" s="19"/>
      <c r="J258" s="19"/>
      <c r="CC258" s="19"/>
    </row>
    <row r="259" spans="3:81" s="3" customFormat="1" ht="15">
      <c r="C259" s="19"/>
      <c r="E259" s="19"/>
      <c r="F259" s="19"/>
      <c r="G259" s="19"/>
      <c r="H259" s="19"/>
      <c r="I259" s="19"/>
      <c r="J259" s="19"/>
      <c r="CC259" s="19"/>
    </row>
    <row r="260" spans="3:81" s="3" customFormat="1" ht="15">
      <c r="C260" s="19"/>
      <c r="E260" s="19"/>
      <c r="F260" s="19"/>
      <c r="G260" s="19"/>
      <c r="H260" s="19"/>
      <c r="I260" s="19"/>
      <c r="J260" s="19"/>
      <c r="CC260" s="19"/>
    </row>
    <row r="261" spans="3:81" s="3" customFormat="1" ht="15">
      <c r="C261" s="19"/>
      <c r="E261" s="19"/>
      <c r="F261" s="19"/>
      <c r="G261" s="19"/>
      <c r="H261" s="19"/>
      <c r="I261" s="19"/>
      <c r="J261" s="19"/>
      <c r="CC261" s="19"/>
    </row>
    <row r="262" spans="3:81" s="3" customFormat="1" ht="15">
      <c r="C262" s="19"/>
      <c r="E262" s="19"/>
      <c r="F262" s="19"/>
      <c r="G262" s="19"/>
      <c r="H262" s="19"/>
      <c r="I262" s="19"/>
      <c r="J262" s="19"/>
      <c r="CC262" s="19"/>
    </row>
    <row r="263" spans="3:81" s="3" customFormat="1" ht="15">
      <c r="C263" s="19"/>
      <c r="E263" s="19"/>
      <c r="F263" s="19"/>
      <c r="G263" s="19"/>
      <c r="H263" s="19"/>
      <c r="I263" s="19"/>
      <c r="J263" s="19"/>
      <c r="CC263" s="19"/>
    </row>
    <row r="264" spans="3:81" s="3" customFormat="1" ht="15">
      <c r="C264" s="19"/>
      <c r="E264" s="19"/>
      <c r="F264" s="19"/>
      <c r="G264" s="19"/>
      <c r="H264" s="19"/>
      <c r="I264" s="19"/>
      <c r="J264" s="19"/>
      <c r="CC264" s="19"/>
    </row>
    <row r="265" spans="3:81" s="3" customFormat="1" ht="15">
      <c r="C265" s="19"/>
      <c r="E265" s="19"/>
      <c r="F265" s="19"/>
      <c r="G265" s="19"/>
      <c r="H265" s="19"/>
      <c r="I265" s="19"/>
      <c r="J265" s="19"/>
      <c r="CC265" s="19"/>
    </row>
    <row r="266" spans="3:81" s="3" customFormat="1" ht="15">
      <c r="C266" s="19"/>
      <c r="E266" s="19"/>
      <c r="F266" s="19"/>
      <c r="G266" s="19"/>
      <c r="H266" s="19"/>
      <c r="I266" s="19"/>
      <c r="J266" s="19"/>
      <c r="CC266" s="19"/>
    </row>
    <row r="267" spans="3:81" s="3" customFormat="1" ht="15">
      <c r="C267" s="19"/>
      <c r="E267" s="19"/>
      <c r="F267" s="19"/>
      <c r="G267" s="19"/>
      <c r="H267" s="19"/>
      <c r="I267" s="19"/>
      <c r="J267" s="19"/>
      <c r="CC267" s="19"/>
    </row>
    <row r="268" spans="3:81" s="3" customFormat="1" ht="15">
      <c r="C268" s="19"/>
      <c r="E268" s="19"/>
      <c r="F268" s="19"/>
      <c r="G268" s="19"/>
      <c r="H268" s="19"/>
      <c r="I268" s="19"/>
      <c r="J268" s="19"/>
      <c r="CC268" s="19"/>
    </row>
    <row r="269" spans="3:81" s="3" customFormat="1" ht="15">
      <c r="C269" s="19"/>
      <c r="E269" s="19"/>
      <c r="F269" s="19"/>
      <c r="G269" s="19"/>
      <c r="H269" s="19"/>
      <c r="I269" s="19"/>
      <c r="J269" s="19"/>
      <c r="CC269" s="19"/>
    </row>
    <row r="270" spans="3:81" s="3" customFormat="1" ht="15">
      <c r="C270" s="19"/>
      <c r="E270" s="19"/>
      <c r="F270" s="19"/>
      <c r="G270" s="19"/>
      <c r="H270" s="19"/>
      <c r="I270" s="19"/>
      <c r="J270" s="19"/>
      <c r="CC270" s="19"/>
    </row>
    <row r="271" spans="3:81" s="3" customFormat="1" ht="15">
      <c r="C271" s="19"/>
      <c r="E271" s="19"/>
      <c r="F271" s="19"/>
      <c r="G271" s="19"/>
      <c r="H271" s="19"/>
      <c r="I271" s="19"/>
      <c r="J271" s="19"/>
      <c r="CC271" s="19"/>
    </row>
    <row r="272" spans="3:81" s="3" customFormat="1" ht="15">
      <c r="C272" s="19"/>
      <c r="E272" s="19"/>
      <c r="F272" s="19"/>
      <c r="G272" s="19"/>
      <c r="H272" s="19"/>
      <c r="I272" s="19"/>
      <c r="J272" s="19"/>
      <c r="CC272" s="19"/>
    </row>
    <row r="273" spans="3:81" s="3" customFormat="1" ht="15">
      <c r="C273" s="19"/>
      <c r="E273" s="19"/>
      <c r="F273" s="19"/>
      <c r="G273" s="19"/>
      <c r="H273" s="19"/>
      <c r="I273" s="19"/>
      <c r="J273" s="19"/>
      <c r="CC273" s="19"/>
    </row>
    <row r="274" spans="3:81" s="3" customFormat="1" ht="15">
      <c r="C274" s="19"/>
      <c r="E274" s="19"/>
      <c r="F274" s="19"/>
      <c r="G274" s="19"/>
      <c r="H274" s="19"/>
      <c r="I274" s="19"/>
      <c r="J274" s="19"/>
      <c r="CC274" s="19"/>
    </row>
    <row r="275" spans="3:81" s="3" customFormat="1" ht="15">
      <c r="C275" s="19"/>
      <c r="E275" s="19"/>
      <c r="F275" s="19"/>
      <c r="G275" s="19"/>
      <c r="H275" s="19"/>
      <c r="I275" s="19"/>
      <c r="J275" s="19"/>
      <c r="CC275" s="19"/>
    </row>
    <row r="276" spans="3:81" s="3" customFormat="1" ht="15">
      <c r="C276" s="19"/>
      <c r="E276" s="19"/>
      <c r="F276" s="19"/>
      <c r="G276" s="19"/>
      <c r="H276" s="19"/>
      <c r="I276" s="19"/>
      <c r="J276" s="19"/>
      <c r="CC276" s="19"/>
    </row>
    <row r="277" spans="3:81" s="3" customFormat="1" ht="15">
      <c r="C277" s="19"/>
      <c r="E277" s="19"/>
      <c r="F277" s="19"/>
      <c r="G277" s="19"/>
      <c r="H277" s="19"/>
      <c r="I277" s="19"/>
      <c r="J277" s="19"/>
      <c r="CC277" s="19"/>
    </row>
    <row r="278" spans="3:81" s="3" customFormat="1" ht="15">
      <c r="C278" s="19"/>
      <c r="E278" s="19"/>
      <c r="F278" s="19"/>
      <c r="G278" s="19"/>
      <c r="H278" s="19"/>
      <c r="I278" s="19"/>
      <c r="J278" s="19"/>
      <c r="CC278" s="19"/>
    </row>
    <row r="279" spans="3:81" s="3" customFormat="1" ht="15">
      <c r="C279" s="19"/>
      <c r="E279" s="19"/>
      <c r="F279" s="19"/>
      <c r="G279" s="19"/>
      <c r="H279" s="19"/>
      <c r="I279" s="19"/>
      <c r="J279" s="19"/>
      <c r="CC279" s="19"/>
    </row>
    <row r="280" spans="3:81" s="3" customFormat="1" ht="15">
      <c r="C280" s="19"/>
      <c r="E280" s="19"/>
      <c r="F280" s="19"/>
      <c r="G280" s="19"/>
      <c r="H280" s="19"/>
      <c r="I280" s="19"/>
      <c r="J280" s="19"/>
      <c r="CC280" s="19"/>
    </row>
    <row r="281" spans="3:81" s="3" customFormat="1" ht="15">
      <c r="C281" s="19"/>
      <c r="E281" s="19"/>
      <c r="F281" s="19"/>
      <c r="G281" s="19"/>
      <c r="H281" s="19"/>
      <c r="I281" s="19"/>
      <c r="J281" s="19"/>
      <c r="CC281" s="19"/>
    </row>
    <row r="282" spans="3:81" s="3" customFormat="1" ht="15">
      <c r="C282" s="19"/>
      <c r="E282" s="19"/>
      <c r="F282" s="19"/>
      <c r="G282" s="19"/>
      <c r="H282" s="19"/>
      <c r="I282" s="19"/>
      <c r="J282" s="19"/>
      <c r="CC282" s="19"/>
    </row>
    <row r="283" spans="3:81" s="3" customFormat="1" ht="15">
      <c r="C283" s="19"/>
      <c r="E283" s="19"/>
      <c r="F283" s="19"/>
      <c r="G283" s="19"/>
      <c r="H283" s="19"/>
      <c r="I283" s="19"/>
      <c r="J283" s="19"/>
      <c r="CC283" s="19"/>
    </row>
    <row r="284" spans="3:81" s="3" customFormat="1" ht="15">
      <c r="C284" s="19"/>
      <c r="E284" s="19"/>
      <c r="F284" s="19"/>
      <c r="G284" s="19"/>
      <c r="H284" s="19"/>
      <c r="I284" s="19"/>
      <c r="J284" s="19"/>
      <c r="CC284" s="19"/>
    </row>
    <row r="285" spans="3:81" s="3" customFormat="1" ht="15">
      <c r="C285" s="19"/>
      <c r="E285" s="19"/>
      <c r="F285" s="19"/>
      <c r="G285" s="19"/>
      <c r="H285" s="19"/>
      <c r="I285" s="19"/>
      <c r="J285" s="19"/>
      <c r="CC285" s="19"/>
    </row>
    <row r="286" spans="3:81" s="3" customFormat="1" ht="15">
      <c r="C286" s="19"/>
      <c r="E286" s="19"/>
      <c r="F286" s="19"/>
      <c r="G286" s="19"/>
      <c r="H286" s="19"/>
      <c r="I286" s="19"/>
      <c r="J286" s="19"/>
      <c r="CC286" s="19"/>
    </row>
    <row r="287" spans="3:81" s="3" customFormat="1" ht="15">
      <c r="C287" s="19"/>
      <c r="E287" s="19"/>
      <c r="F287" s="19"/>
      <c r="G287" s="19"/>
      <c r="H287" s="19"/>
      <c r="I287" s="19"/>
      <c r="J287" s="19"/>
      <c r="CC287" s="19"/>
    </row>
    <row r="288" spans="3:81" s="3" customFormat="1" ht="15">
      <c r="C288" s="19"/>
      <c r="E288" s="19"/>
      <c r="F288" s="19"/>
      <c r="G288" s="19"/>
      <c r="H288" s="19"/>
      <c r="I288" s="19"/>
      <c r="J288" s="19"/>
      <c r="CC288" s="19"/>
    </row>
    <row r="289" spans="3:81" s="3" customFormat="1" ht="15">
      <c r="C289" s="19"/>
      <c r="E289" s="19"/>
      <c r="F289" s="19"/>
      <c r="G289" s="19"/>
      <c r="H289" s="19"/>
      <c r="I289" s="19"/>
      <c r="J289" s="19"/>
      <c r="CC289" s="19"/>
    </row>
    <row r="290" spans="3:81" s="3" customFormat="1" ht="15">
      <c r="C290" s="19"/>
      <c r="E290" s="19"/>
      <c r="F290" s="19"/>
      <c r="G290" s="19"/>
      <c r="H290" s="19"/>
      <c r="I290" s="19"/>
      <c r="J290" s="19"/>
      <c r="CC290" s="19"/>
    </row>
    <row r="291" spans="3:81" s="3" customFormat="1" ht="15">
      <c r="C291" s="19"/>
      <c r="E291" s="19"/>
      <c r="F291" s="19"/>
      <c r="G291" s="19"/>
      <c r="H291" s="19"/>
      <c r="I291" s="19"/>
      <c r="J291" s="19"/>
      <c r="CC291" s="19"/>
    </row>
    <row r="292" spans="3:81" s="3" customFormat="1" ht="15">
      <c r="C292" s="19"/>
      <c r="E292" s="19"/>
      <c r="F292" s="19"/>
      <c r="G292" s="19"/>
      <c r="H292" s="19"/>
      <c r="I292" s="19"/>
      <c r="J292" s="19"/>
      <c r="CC292" s="19"/>
    </row>
    <row r="293" spans="3:81" s="3" customFormat="1" ht="15">
      <c r="C293" s="19"/>
      <c r="E293" s="19"/>
      <c r="F293" s="19"/>
      <c r="G293" s="19"/>
      <c r="H293" s="19"/>
      <c r="I293" s="19"/>
      <c r="J293" s="19"/>
      <c r="CC293" s="19"/>
    </row>
    <row r="294" spans="3:81" s="3" customFormat="1" ht="15">
      <c r="C294" s="19"/>
      <c r="E294" s="19"/>
      <c r="F294" s="19"/>
      <c r="G294" s="19"/>
      <c r="H294" s="19"/>
      <c r="I294" s="19"/>
      <c r="J294" s="19"/>
      <c r="CC294" s="19"/>
    </row>
    <row r="295" spans="3:81" s="3" customFormat="1" ht="15">
      <c r="C295" s="19"/>
      <c r="E295" s="19"/>
      <c r="F295" s="19"/>
      <c r="G295" s="19"/>
      <c r="H295" s="19"/>
      <c r="I295" s="19"/>
      <c r="J295" s="19"/>
      <c r="CC295" s="19"/>
    </row>
    <row r="296" spans="3:81" s="3" customFormat="1" ht="15">
      <c r="C296" s="19"/>
      <c r="E296" s="19"/>
      <c r="F296" s="19"/>
      <c r="G296" s="19"/>
      <c r="H296" s="19"/>
      <c r="I296" s="19"/>
      <c r="J296" s="19"/>
      <c r="CC296" s="19"/>
    </row>
    <row r="297" spans="3:81" s="3" customFormat="1" ht="15">
      <c r="C297" s="19"/>
      <c r="E297" s="19"/>
      <c r="F297" s="19"/>
      <c r="G297" s="19"/>
      <c r="H297" s="19"/>
      <c r="I297" s="19"/>
      <c r="J297" s="19"/>
      <c r="CC297" s="19"/>
    </row>
    <row r="298" spans="3:81" s="3" customFormat="1" ht="15">
      <c r="C298" s="19"/>
      <c r="E298" s="19"/>
      <c r="F298" s="19"/>
      <c r="G298" s="19"/>
      <c r="H298" s="19"/>
      <c r="I298" s="19"/>
      <c r="J298" s="19"/>
      <c r="CC298" s="19"/>
    </row>
    <row r="299" spans="3:81" s="3" customFormat="1" ht="15">
      <c r="C299" s="19"/>
      <c r="E299" s="19"/>
      <c r="F299" s="19"/>
      <c r="G299" s="19"/>
      <c r="H299" s="19"/>
      <c r="I299" s="19"/>
      <c r="J299" s="19"/>
      <c r="CC299" s="19"/>
    </row>
    <row r="300" spans="3:81" s="3" customFormat="1" ht="15">
      <c r="C300" s="19"/>
      <c r="E300" s="19"/>
      <c r="F300" s="19"/>
      <c r="G300" s="19"/>
      <c r="H300" s="19"/>
      <c r="I300" s="19"/>
      <c r="J300" s="19"/>
      <c r="CC300" s="19"/>
    </row>
    <row r="301" spans="3:81" s="3" customFormat="1" ht="15">
      <c r="C301" s="19"/>
      <c r="E301" s="19"/>
      <c r="F301" s="19"/>
      <c r="G301" s="19"/>
      <c r="H301" s="19"/>
      <c r="I301" s="19"/>
      <c r="J301" s="19"/>
      <c r="CC301" s="19"/>
    </row>
    <row r="302" spans="3:81" s="3" customFormat="1" ht="15">
      <c r="C302" s="19"/>
      <c r="E302" s="19"/>
      <c r="F302" s="19"/>
      <c r="G302" s="19"/>
      <c r="H302" s="19"/>
      <c r="I302" s="19"/>
      <c r="J302" s="19"/>
      <c r="CC302" s="19"/>
    </row>
    <row r="303" spans="3:81" s="3" customFormat="1" ht="15">
      <c r="C303" s="19"/>
      <c r="E303" s="19"/>
      <c r="F303" s="19"/>
      <c r="G303" s="19"/>
      <c r="H303" s="19"/>
      <c r="I303" s="19"/>
      <c r="J303" s="19"/>
      <c r="CC303" s="19"/>
    </row>
    <row r="304" spans="3:81" s="3" customFormat="1" ht="15">
      <c r="C304" s="19"/>
      <c r="E304" s="19"/>
      <c r="F304" s="19"/>
      <c r="G304" s="19"/>
      <c r="H304" s="19"/>
      <c r="I304" s="19"/>
      <c r="J304" s="19"/>
      <c r="CC304" s="19"/>
    </row>
    <row r="305" spans="3:81" s="3" customFormat="1" ht="15">
      <c r="C305" s="19"/>
      <c r="E305" s="19"/>
      <c r="F305" s="19"/>
      <c r="G305" s="19"/>
      <c r="H305" s="19"/>
      <c r="I305" s="19"/>
      <c r="J305" s="19"/>
      <c r="CC305" s="19"/>
    </row>
    <row r="306" spans="3:81" s="3" customFormat="1" ht="15">
      <c r="C306" s="19"/>
      <c r="E306" s="19"/>
      <c r="F306" s="19"/>
      <c r="G306" s="19"/>
      <c r="H306" s="19"/>
      <c r="I306" s="19"/>
      <c r="J306" s="19"/>
      <c r="CC306" s="19"/>
    </row>
    <row r="307" spans="3:81" s="3" customFormat="1" ht="15">
      <c r="C307" s="19"/>
      <c r="E307" s="19"/>
      <c r="F307" s="19"/>
      <c r="G307" s="19"/>
      <c r="H307" s="19"/>
      <c r="I307" s="19"/>
      <c r="J307" s="19"/>
      <c r="CC307" s="19"/>
    </row>
    <row r="308" spans="3:81">
      <c r="C308" s="6"/>
      <c r="E308" s="6"/>
      <c r="F308" s="6"/>
      <c r="G308" s="6"/>
      <c r="H308" s="6"/>
      <c r="I308" s="6"/>
      <c r="J308" s="6"/>
    </row>
    <row r="309" spans="3:81">
      <c r="C309" s="6"/>
      <c r="E309" s="6"/>
      <c r="F309" s="6"/>
      <c r="G309" s="6"/>
      <c r="H309" s="6"/>
      <c r="I309" s="6"/>
      <c r="J309" s="6"/>
    </row>
    <row r="310" spans="3:81">
      <c r="C310" s="6"/>
      <c r="E310" s="6"/>
      <c r="F310" s="6"/>
      <c r="G310" s="6"/>
      <c r="H310" s="6"/>
      <c r="I310" s="6"/>
      <c r="J310" s="6"/>
    </row>
    <row r="311" spans="3:81">
      <c r="C311" s="6"/>
      <c r="E311" s="6"/>
      <c r="F311" s="6"/>
      <c r="G311" s="6"/>
      <c r="H311" s="6"/>
      <c r="I311" s="6"/>
      <c r="J311" s="6"/>
    </row>
    <row r="312" spans="3:81">
      <c r="C312" s="6"/>
      <c r="E312" s="6"/>
      <c r="F312" s="6"/>
      <c r="G312" s="6"/>
      <c r="H312" s="6"/>
      <c r="I312" s="6"/>
      <c r="J312" s="6"/>
    </row>
    <row r="313" spans="3:81">
      <c r="C313" s="6"/>
      <c r="E313" s="6"/>
      <c r="F313" s="6"/>
      <c r="G313" s="6"/>
      <c r="H313" s="6"/>
      <c r="I313" s="6"/>
      <c r="J313" s="6"/>
    </row>
    <row r="314" spans="3:81">
      <c r="C314" s="6"/>
      <c r="E314" s="6"/>
      <c r="F314" s="6"/>
      <c r="G314" s="6"/>
      <c r="H314" s="6"/>
      <c r="I314" s="6"/>
      <c r="J314" s="6"/>
    </row>
    <row r="315" spans="3:81">
      <c r="C315" s="6"/>
      <c r="E315" s="6"/>
      <c r="F315" s="6"/>
      <c r="G315" s="6"/>
      <c r="H315" s="6"/>
      <c r="I315" s="6"/>
      <c r="J315" s="6"/>
    </row>
    <row r="316" spans="3:81">
      <c r="C316" s="6"/>
      <c r="E316" s="6"/>
      <c r="F316" s="6"/>
      <c r="G316" s="6"/>
      <c r="H316" s="6"/>
      <c r="I316" s="6"/>
      <c r="J316" s="6"/>
    </row>
    <row r="317" spans="3:81">
      <c r="C317" s="6"/>
      <c r="E317" s="6"/>
      <c r="F317" s="6"/>
      <c r="G317" s="6"/>
      <c r="H317" s="6"/>
      <c r="I317" s="6"/>
      <c r="J317" s="6"/>
    </row>
    <row r="318" spans="3:81">
      <c r="C318" s="6"/>
      <c r="E318" s="6"/>
      <c r="F318" s="6"/>
      <c r="G318" s="6"/>
      <c r="H318" s="6"/>
      <c r="I318" s="6"/>
      <c r="J318" s="6"/>
    </row>
    <row r="319" spans="3:81">
      <c r="C319" s="6"/>
      <c r="E319" s="6"/>
      <c r="F319" s="6"/>
      <c r="G319" s="6"/>
      <c r="H319" s="6"/>
      <c r="I319" s="6"/>
      <c r="J319" s="6"/>
    </row>
    <row r="320" spans="3:81">
      <c r="C320" s="6"/>
      <c r="E320" s="6"/>
      <c r="F320" s="6"/>
      <c r="G320" s="6"/>
      <c r="H320" s="6"/>
      <c r="I320" s="6"/>
      <c r="J320" s="6"/>
    </row>
    <row r="321" spans="3:10">
      <c r="C321" s="6"/>
      <c r="E321" s="6"/>
      <c r="F321" s="6"/>
      <c r="G321" s="6"/>
      <c r="H321" s="6"/>
      <c r="I321" s="6"/>
      <c r="J321" s="6"/>
    </row>
    <row r="322" spans="3:10">
      <c r="C322" s="6"/>
      <c r="E322" s="6"/>
      <c r="F322" s="6"/>
      <c r="G322" s="6"/>
      <c r="H322" s="6"/>
      <c r="I322" s="6"/>
      <c r="J322" s="6"/>
    </row>
    <row r="323" spans="3:10">
      <c r="C323" s="6"/>
      <c r="E323" s="6"/>
      <c r="F323" s="6"/>
      <c r="G323" s="6"/>
      <c r="H323" s="6"/>
      <c r="I323" s="6"/>
      <c r="J323" s="6"/>
    </row>
    <row r="324" spans="3:10">
      <c r="C324" s="6"/>
      <c r="E324" s="6"/>
      <c r="F324" s="6"/>
      <c r="G324" s="6"/>
      <c r="H324" s="6"/>
      <c r="I324" s="6"/>
      <c r="J324" s="6"/>
    </row>
    <row r="325" spans="3:10">
      <c r="C325" s="6"/>
      <c r="E325" s="6"/>
      <c r="F325" s="6"/>
      <c r="G325" s="6"/>
      <c r="H325" s="6"/>
      <c r="I325" s="6"/>
      <c r="J325" s="6"/>
    </row>
    <row r="326" spans="3:10">
      <c r="C326" s="6"/>
      <c r="E326" s="6"/>
      <c r="F326" s="6"/>
      <c r="G326" s="6"/>
      <c r="H326" s="6"/>
      <c r="I326" s="6"/>
      <c r="J326" s="6"/>
    </row>
    <row r="327" spans="3:10">
      <c r="C327" s="6"/>
      <c r="E327" s="6"/>
      <c r="F327" s="6"/>
      <c r="G327" s="6"/>
      <c r="H327" s="6"/>
      <c r="I327" s="6"/>
      <c r="J327" s="6"/>
    </row>
    <row r="328" spans="3:10">
      <c r="C328" s="6"/>
      <c r="E328" s="6"/>
      <c r="F328" s="6"/>
      <c r="G328" s="6"/>
      <c r="H328" s="6"/>
      <c r="I328" s="6"/>
      <c r="J328" s="6"/>
    </row>
    <row r="329" spans="3:10">
      <c r="C329" s="6"/>
      <c r="E329" s="6"/>
      <c r="F329" s="6"/>
      <c r="G329" s="6"/>
      <c r="H329" s="6"/>
      <c r="I329" s="6"/>
      <c r="J329" s="6"/>
    </row>
    <row r="330" spans="3:10">
      <c r="C330" s="6"/>
      <c r="E330" s="6"/>
      <c r="F330" s="6"/>
      <c r="G330" s="6"/>
      <c r="H330" s="6"/>
      <c r="I330" s="6"/>
      <c r="J330" s="6"/>
    </row>
    <row r="331" spans="3:10">
      <c r="C331" s="6"/>
      <c r="E331" s="6"/>
      <c r="F331" s="6"/>
      <c r="G331" s="6"/>
      <c r="H331" s="6"/>
      <c r="I331" s="6"/>
      <c r="J331" s="6"/>
    </row>
    <row r="332" spans="3:10">
      <c r="C332" s="6"/>
      <c r="E332" s="6"/>
      <c r="F332" s="6"/>
      <c r="G332" s="6"/>
      <c r="H332" s="6"/>
      <c r="I332" s="6"/>
      <c r="J332" s="6"/>
    </row>
    <row r="333" spans="3:10">
      <c r="C333" s="6"/>
      <c r="E333" s="6"/>
      <c r="F333" s="6"/>
      <c r="G333" s="6"/>
      <c r="H333" s="6"/>
      <c r="I333" s="6"/>
      <c r="J333" s="6"/>
    </row>
    <row r="334" spans="3:10">
      <c r="C334" s="6"/>
      <c r="E334" s="6"/>
      <c r="F334" s="6"/>
      <c r="G334" s="6"/>
      <c r="H334" s="6"/>
      <c r="I334" s="6"/>
      <c r="J334" s="6"/>
    </row>
    <row r="335" spans="3:10">
      <c r="C335" s="6"/>
      <c r="E335" s="6"/>
      <c r="F335" s="6"/>
      <c r="G335" s="6"/>
      <c r="H335" s="6"/>
      <c r="I335" s="6"/>
      <c r="J335" s="6"/>
    </row>
    <row r="336" spans="3:10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</sheetData>
  <mergeCells count="45"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C15:AJ15"/>
    <mergeCell ref="E10:F10"/>
    <mergeCell ref="G10:H10"/>
    <mergeCell ref="E11:F11"/>
    <mergeCell ref="G11:H11"/>
    <mergeCell ref="E12:F12"/>
    <mergeCell ref="G12:H12"/>
    <mergeCell ref="X6:AA6"/>
    <mergeCell ref="AB6:AJ6"/>
    <mergeCell ref="C8:AJ8"/>
    <mergeCell ref="E9:F9"/>
    <mergeCell ref="G9:H9"/>
    <mergeCell ref="A2:J2"/>
    <mergeCell ref="A3:E3"/>
    <mergeCell ref="A4:F4"/>
    <mergeCell ref="A6:A7"/>
    <mergeCell ref="B6:B7"/>
    <mergeCell ref="C6:C7"/>
    <mergeCell ref="D6:D7"/>
    <mergeCell ref="E6:F7"/>
    <mergeCell ref="G6:H7"/>
    <mergeCell ref="I6:I7"/>
    <mergeCell ref="J6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1838"/>
  <sheetViews>
    <sheetView workbookViewId="0">
      <selection activeCell="C8" sqref="C8:C9"/>
    </sheetView>
  </sheetViews>
  <sheetFormatPr defaultRowHeight="15.75"/>
  <cols>
    <col min="1" max="1" width="7" style="1" customWidth="1"/>
    <col min="2" max="2" width="68.5703125" style="1" customWidth="1"/>
    <col min="3" max="3" width="7.28515625" style="1" customWidth="1"/>
    <col min="4" max="4" width="0" style="1" hidden="1" customWidth="1"/>
    <col min="5" max="5" width="5.85546875" style="1" customWidth="1"/>
    <col min="6" max="6" width="5.7109375" style="1" customWidth="1"/>
    <col min="7" max="7" width="6.28515625" style="1" customWidth="1"/>
    <col min="8" max="8" width="5.85546875" style="1" customWidth="1"/>
    <col min="9" max="9" width="10.7109375" style="1" customWidth="1"/>
    <col min="10" max="10" width="11.285156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4" width="5.7109375" style="1" hidden="1" customWidth="1"/>
    <col min="35" max="35" width="1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ht="20.25" customHeight="1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CC2" s="1"/>
    </row>
    <row r="3" spans="1:81" s="4" customFormat="1" ht="18.75">
      <c r="A3" s="79" t="s">
        <v>121</v>
      </c>
      <c r="B3" s="79"/>
      <c r="C3" s="5"/>
      <c r="E3" s="47"/>
      <c r="F3" s="5"/>
      <c r="G3" s="5"/>
      <c r="H3" s="5"/>
      <c r="I3" s="5"/>
      <c r="J3" s="5"/>
    </row>
    <row r="4" spans="1:81" ht="18.75" hidden="1">
      <c r="A4" s="64"/>
      <c r="B4" s="64"/>
      <c r="CC4" s="1"/>
    </row>
    <row r="5" spans="1:81" ht="18.75">
      <c r="A5" s="80" t="s">
        <v>102</v>
      </c>
      <c r="B5" s="80"/>
      <c r="C5" s="48"/>
      <c r="E5" s="2"/>
      <c r="F5" s="2"/>
      <c r="G5" s="2"/>
      <c r="H5" s="2"/>
      <c r="I5" s="2"/>
      <c r="J5" s="2"/>
      <c r="CC5" s="1"/>
    </row>
    <row r="6" spans="1:81" ht="7.5" customHeight="1">
      <c r="CC6" s="1"/>
    </row>
    <row r="7" spans="1:81" hidden="1">
      <c r="CC7" s="1"/>
    </row>
    <row r="8" spans="1:81" s="3" customFormat="1" ht="14.25" customHeight="1">
      <c r="A8" s="73" t="s">
        <v>70</v>
      </c>
      <c r="B8" s="69" t="s">
        <v>0</v>
      </c>
      <c r="C8" s="69" t="s">
        <v>165</v>
      </c>
      <c r="D8" s="76" t="s">
        <v>90</v>
      </c>
      <c r="E8" s="71" t="s">
        <v>1</v>
      </c>
      <c r="F8" s="73"/>
      <c r="G8" s="71" t="s">
        <v>5</v>
      </c>
      <c r="H8" s="73"/>
      <c r="I8" s="69" t="s">
        <v>157</v>
      </c>
      <c r="J8" s="71" t="s">
        <v>2</v>
      </c>
      <c r="K8" s="3" t="s">
        <v>6</v>
      </c>
      <c r="L8" s="3" t="s">
        <v>7</v>
      </c>
      <c r="M8" s="3" t="s">
        <v>68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86" t="s">
        <v>69</v>
      </c>
      <c r="Y8" s="86"/>
      <c r="Z8" s="86"/>
      <c r="AA8" s="86"/>
      <c r="AB8" s="68" t="s">
        <v>71</v>
      </c>
      <c r="AC8" s="68"/>
      <c r="AD8" s="68"/>
      <c r="AE8" s="68"/>
      <c r="AF8" s="68"/>
      <c r="AG8" s="68"/>
      <c r="AH8" s="68"/>
      <c r="AI8" s="68"/>
      <c r="AJ8" s="68"/>
      <c r="AK8" s="3" t="s">
        <v>25</v>
      </c>
      <c r="AL8" s="3" t="s">
        <v>26</v>
      </c>
      <c r="AM8" s="3" t="s">
        <v>27</v>
      </c>
      <c r="AN8" s="3" t="s">
        <v>28</v>
      </c>
      <c r="AO8" s="3" t="s">
        <v>29</v>
      </c>
      <c r="AP8" s="3" t="s">
        <v>30</v>
      </c>
      <c r="AQ8" s="3" t="s">
        <v>31</v>
      </c>
      <c r="AR8" s="3" t="s">
        <v>32</v>
      </c>
      <c r="AS8" s="3" t="s">
        <v>33</v>
      </c>
      <c r="AT8" s="3" t="s">
        <v>34</v>
      </c>
      <c r="AU8" s="3" t="s">
        <v>35</v>
      </c>
      <c r="AV8" s="3" t="s">
        <v>36</v>
      </c>
      <c r="AW8" s="3" t="s">
        <v>37</v>
      </c>
      <c r="AX8" s="3" t="s">
        <v>38</v>
      </c>
      <c r="AY8" s="3" t="s">
        <v>39</v>
      </c>
      <c r="AZ8" s="3" t="s">
        <v>40</v>
      </c>
      <c r="BA8" s="3" t="s">
        <v>41</v>
      </c>
      <c r="BB8" s="3" t="s">
        <v>42</v>
      </c>
      <c r="BC8" s="3" t="s">
        <v>43</v>
      </c>
      <c r="BD8" s="3" t="s">
        <v>44</v>
      </c>
      <c r="BE8" s="3" t="s">
        <v>45</v>
      </c>
      <c r="BF8" s="3" t="s">
        <v>46</v>
      </c>
      <c r="BG8" s="3" t="s">
        <v>47</v>
      </c>
      <c r="BH8" s="3" t="s">
        <v>48</v>
      </c>
      <c r="BI8" s="3" t="s">
        <v>49</v>
      </c>
      <c r="BJ8" s="3" t="s">
        <v>50</v>
      </c>
      <c r="BK8" s="3" t="s">
        <v>51</v>
      </c>
      <c r="BL8" s="3" t="s">
        <v>52</v>
      </c>
      <c r="BM8" s="3" t="s">
        <v>53</v>
      </c>
      <c r="BN8" s="3" t="s">
        <v>54</v>
      </c>
      <c r="BO8" s="3" t="s">
        <v>55</v>
      </c>
      <c r="BP8" s="3" t="s">
        <v>56</v>
      </c>
      <c r="BQ8" s="3" t="s">
        <v>57</v>
      </c>
      <c r="BR8" s="3" t="s">
        <v>58</v>
      </c>
      <c r="BS8" s="3" t="s">
        <v>59</v>
      </c>
      <c r="BT8" s="3" t="s">
        <v>60</v>
      </c>
      <c r="BU8" s="3" t="s">
        <v>61</v>
      </c>
      <c r="BV8" s="3" t="s">
        <v>62</v>
      </c>
      <c r="BW8" s="3" t="s">
        <v>63</v>
      </c>
      <c r="BX8" s="3" t="s">
        <v>64</v>
      </c>
      <c r="BY8" s="3" t="s">
        <v>65</v>
      </c>
      <c r="BZ8" s="3" t="s">
        <v>66</v>
      </c>
      <c r="CA8" s="3" t="s">
        <v>67</v>
      </c>
      <c r="CB8" s="8"/>
      <c r="CC8" s="67"/>
    </row>
    <row r="9" spans="1:81" s="3" customFormat="1" ht="15.75" customHeight="1">
      <c r="A9" s="74"/>
      <c r="B9" s="69"/>
      <c r="C9" s="70"/>
      <c r="D9" s="77"/>
      <c r="E9" s="72"/>
      <c r="F9" s="78"/>
      <c r="G9" s="72"/>
      <c r="H9" s="78"/>
      <c r="I9" s="70"/>
      <c r="J9" s="72"/>
      <c r="X9" s="23" t="s">
        <v>18</v>
      </c>
      <c r="Y9" s="23" t="s">
        <v>19</v>
      </c>
      <c r="Z9" s="23" t="s">
        <v>20</v>
      </c>
      <c r="AA9" s="23" t="s">
        <v>21</v>
      </c>
      <c r="AB9" s="23" t="s">
        <v>72</v>
      </c>
      <c r="AC9" s="23" t="s">
        <v>22</v>
      </c>
      <c r="AD9" s="23" t="s">
        <v>73</v>
      </c>
      <c r="AE9" s="23" t="s">
        <v>74</v>
      </c>
      <c r="AF9" s="23" t="s">
        <v>75</v>
      </c>
      <c r="AG9" s="23" t="s">
        <v>23</v>
      </c>
      <c r="AH9" s="23" t="s">
        <v>24</v>
      </c>
      <c r="AI9" s="23" t="s">
        <v>94</v>
      </c>
      <c r="AJ9" s="23" t="s">
        <v>76</v>
      </c>
      <c r="CB9" s="8"/>
      <c r="CC9" s="67"/>
    </row>
    <row r="10" spans="1:81" s="3" customFormat="1">
      <c r="A10" s="1"/>
      <c r="B10" s="46" t="s">
        <v>82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CC10" s="19"/>
    </row>
    <row r="11" spans="1:81" s="3" customFormat="1">
      <c r="A11" s="25" t="str">
        <f>"2/4"</f>
        <v>2/4</v>
      </c>
      <c r="B11" s="11" t="s">
        <v>158</v>
      </c>
      <c r="C11" s="63" t="str">
        <f>"250"</f>
        <v>250</v>
      </c>
      <c r="D11" s="13">
        <v>0</v>
      </c>
      <c r="E11" s="82">
        <v>9</v>
      </c>
      <c r="F11" s="82"/>
      <c r="G11" s="82">
        <v>8.25</v>
      </c>
      <c r="H11" s="82"/>
      <c r="I11" s="62">
        <v>36.630000000000003</v>
      </c>
      <c r="J11" s="62">
        <v>257.5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65">
        <v>171.5</v>
      </c>
      <c r="Y11" s="65">
        <v>0</v>
      </c>
      <c r="Z11" s="65">
        <v>0</v>
      </c>
      <c r="AA11" s="65">
        <v>4</v>
      </c>
      <c r="AB11" s="65">
        <v>0</v>
      </c>
      <c r="AC11" s="65"/>
      <c r="AD11" s="65">
        <v>0</v>
      </c>
      <c r="AE11" s="65">
        <v>0</v>
      </c>
      <c r="AF11" s="65">
        <v>0.25</v>
      </c>
      <c r="AG11" s="65"/>
      <c r="AH11" s="65"/>
      <c r="AI11" s="65"/>
      <c r="AJ11" s="65">
        <v>7.25</v>
      </c>
      <c r="AK11" s="3">
        <v>0</v>
      </c>
      <c r="AL11" s="3">
        <v>0</v>
      </c>
      <c r="AM11" s="3">
        <v>0</v>
      </c>
      <c r="AN11" s="3">
        <v>64.05</v>
      </c>
      <c r="AO11" s="3">
        <v>64.77</v>
      </c>
      <c r="AP11" s="3">
        <v>28.61</v>
      </c>
      <c r="AQ11" s="3">
        <v>108.44</v>
      </c>
      <c r="AR11" s="3">
        <v>13.2</v>
      </c>
      <c r="AS11" s="3">
        <v>56.43</v>
      </c>
      <c r="AT11" s="3">
        <v>88.09</v>
      </c>
      <c r="AU11" s="3">
        <v>195.54</v>
      </c>
      <c r="AV11" s="3">
        <v>219.13</v>
      </c>
      <c r="AW11" s="3">
        <v>33.119999999999997</v>
      </c>
      <c r="AX11" s="3">
        <v>41.14</v>
      </c>
      <c r="AY11" s="3">
        <v>335.45</v>
      </c>
      <c r="AZ11" s="3">
        <v>1.6</v>
      </c>
      <c r="BA11" s="3">
        <v>188.15</v>
      </c>
      <c r="BB11" s="3">
        <v>142.94</v>
      </c>
      <c r="BC11" s="3">
        <v>47.05</v>
      </c>
      <c r="BD11" s="3">
        <v>35.979999999999997</v>
      </c>
      <c r="BE11" s="3">
        <v>0.06</v>
      </c>
      <c r="BF11" s="3">
        <v>0.03</v>
      </c>
      <c r="BG11" s="3">
        <v>0.01</v>
      </c>
      <c r="BH11" s="3">
        <v>0.03</v>
      </c>
      <c r="BI11" s="3">
        <v>0.04</v>
      </c>
      <c r="BJ11" s="3">
        <v>0.44</v>
      </c>
      <c r="BK11" s="3">
        <v>0</v>
      </c>
      <c r="BL11" s="3">
        <v>10.65</v>
      </c>
      <c r="BM11" s="3">
        <v>0</v>
      </c>
      <c r="BN11" s="3">
        <v>12.17</v>
      </c>
      <c r="BO11" s="3">
        <v>0.81</v>
      </c>
      <c r="BP11" s="3">
        <v>0.09</v>
      </c>
      <c r="BQ11" s="3">
        <v>0</v>
      </c>
      <c r="BR11" s="3">
        <v>0.03</v>
      </c>
      <c r="BS11" s="3">
        <v>0.48</v>
      </c>
      <c r="BT11" s="3">
        <v>15.89</v>
      </c>
      <c r="BU11" s="3">
        <v>0.01</v>
      </c>
      <c r="BV11" s="3">
        <v>0</v>
      </c>
      <c r="BW11" s="3">
        <v>4.55</v>
      </c>
      <c r="BX11" s="3">
        <v>0.09</v>
      </c>
      <c r="BY11" s="3">
        <v>0.01</v>
      </c>
      <c r="BZ11" s="3">
        <v>0</v>
      </c>
      <c r="CA11" s="3">
        <v>0</v>
      </c>
      <c r="CB11" s="3">
        <v>0</v>
      </c>
      <c r="CC11" s="19"/>
    </row>
    <row r="12" spans="1:81" s="3" customFormat="1">
      <c r="A12" s="25">
        <v>192</v>
      </c>
      <c r="B12" s="11" t="s">
        <v>159</v>
      </c>
      <c r="C12" s="17">
        <v>100</v>
      </c>
      <c r="D12" s="13">
        <v>175.97</v>
      </c>
      <c r="E12" s="82">
        <v>22.38</v>
      </c>
      <c r="F12" s="82"/>
      <c r="G12" s="82">
        <v>21.75</v>
      </c>
      <c r="H12" s="82"/>
      <c r="I12" s="62">
        <v>0.38</v>
      </c>
      <c r="J12" s="62">
        <v>287.5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65">
        <v>24.88</v>
      </c>
      <c r="Y12" s="65">
        <v>0</v>
      </c>
      <c r="Z12" s="65">
        <v>0</v>
      </c>
      <c r="AA12" s="65">
        <v>3.25</v>
      </c>
      <c r="AB12" s="65">
        <v>0</v>
      </c>
      <c r="AC12" s="65"/>
      <c r="AD12" s="65">
        <v>0</v>
      </c>
      <c r="AE12" s="65">
        <v>0</v>
      </c>
      <c r="AF12" s="65">
        <v>0.12</v>
      </c>
      <c r="AG12" s="65"/>
      <c r="AH12" s="65"/>
      <c r="AI12" s="65"/>
      <c r="AJ12" s="65">
        <v>0.13</v>
      </c>
      <c r="AK12" s="3">
        <v>0</v>
      </c>
      <c r="AL12" s="3">
        <v>0</v>
      </c>
      <c r="AM12" s="3">
        <v>0</v>
      </c>
      <c r="AN12" s="3">
        <v>567.55999999999995</v>
      </c>
      <c r="AO12" s="3">
        <v>280.08999999999997</v>
      </c>
      <c r="AP12" s="3">
        <v>196.08</v>
      </c>
      <c r="AQ12" s="3">
        <v>248.68</v>
      </c>
      <c r="AR12" s="3">
        <v>85</v>
      </c>
      <c r="AS12" s="3">
        <v>444.12</v>
      </c>
      <c r="AT12" s="3">
        <v>376.72</v>
      </c>
      <c r="AU12" s="3">
        <v>1093.28</v>
      </c>
      <c r="AV12" s="3">
        <v>859.1</v>
      </c>
      <c r="AW12" s="3">
        <v>206.26</v>
      </c>
      <c r="AX12" s="3">
        <v>473.76</v>
      </c>
      <c r="AY12" s="3">
        <v>1934.78</v>
      </c>
      <c r="AZ12" s="3">
        <v>1.6</v>
      </c>
      <c r="BA12" s="3">
        <v>398.64</v>
      </c>
      <c r="BB12" s="3">
        <v>333.03</v>
      </c>
      <c r="BC12" s="3">
        <v>259.2</v>
      </c>
      <c r="BD12" s="3">
        <v>103.77</v>
      </c>
      <c r="BE12" s="3">
        <v>0.48</v>
      </c>
      <c r="BF12" s="3">
        <v>0.61</v>
      </c>
      <c r="BG12" s="3">
        <v>0.45</v>
      </c>
      <c r="BH12" s="3">
        <v>1.1100000000000001</v>
      </c>
      <c r="BI12" s="3">
        <v>0.08</v>
      </c>
      <c r="BJ12" s="3">
        <v>0.5</v>
      </c>
      <c r="BK12" s="3">
        <v>0</v>
      </c>
      <c r="BL12" s="3">
        <v>2.4</v>
      </c>
      <c r="BM12" s="3">
        <v>0</v>
      </c>
      <c r="BN12" s="3">
        <v>0.74</v>
      </c>
      <c r="BO12" s="3">
        <v>2.35</v>
      </c>
      <c r="BP12" s="3">
        <v>0.27</v>
      </c>
      <c r="BQ12" s="3">
        <v>0</v>
      </c>
      <c r="BR12" s="3">
        <v>0</v>
      </c>
      <c r="BS12" s="3">
        <v>0.22</v>
      </c>
      <c r="BT12" s="3">
        <v>13.92</v>
      </c>
      <c r="BU12" s="3">
        <v>0</v>
      </c>
      <c r="BV12" s="3">
        <v>0</v>
      </c>
      <c r="BW12" s="3">
        <v>5.2</v>
      </c>
      <c r="BX12" s="3">
        <v>0.11</v>
      </c>
      <c r="BY12" s="3">
        <v>0.04</v>
      </c>
      <c r="BZ12" s="3">
        <v>0</v>
      </c>
      <c r="CA12" s="3">
        <v>0</v>
      </c>
      <c r="CB12" s="3">
        <v>175.97</v>
      </c>
      <c r="CC12" s="19"/>
    </row>
    <row r="13" spans="1:81" s="3" customFormat="1">
      <c r="A13" s="25" t="str">
        <f>"241"</f>
        <v>241</v>
      </c>
      <c r="B13" s="11" t="s">
        <v>87</v>
      </c>
      <c r="C13" s="63" t="str">
        <f>"200"</f>
        <v>200</v>
      </c>
      <c r="D13" s="13">
        <v>0</v>
      </c>
      <c r="E13" s="82">
        <v>0.49</v>
      </c>
      <c r="F13" s="82"/>
      <c r="G13" s="82">
        <v>0.03</v>
      </c>
      <c r="H13" s="82"/>
      <c r="I13" s="62">
        <v>18.260000000000002</v>
      </c>
      <c r="J13" s="62">
        <v>72.13</v>
      </c>
      <c r="K13" s="13">
        <v>0</v>
      </c>
      <c r="L13" s="13">
        <v>0</v>
      </c>
      <c r="M13" s="13">
        <v>0</v>
      </c>
      <c r="N13" s="13">
        <v>0</v>
      </c>
      <c r="O13" s="13">
        <v>17.989999999999998</v>
      </c>
      <c r="P13" s="13">
        <v>0.27</v>
      </c>
      <c r="Q13" s="13">
        <v>1.64</v>
      </c>
      <c r="R13" s="13">
        <v>0</v>
      </c>
      <c r="S13" s="13">
        <v>0</v>
      </c>
      <c r="T13" s="13">
        <v>0.15</v>
      </c>
      <c r="U13" s="13">
        <v>0.42</v>
      </c>
      <c r="V13" s="13">
        <v>43.85</v>
      </c>
      <c r="W13" s="13">
        <v>624.58000000000004</v>
      </c>
      <c r="X13" s="65">
        <v>82.85</v>
      </c>
      <c r="Y13" s="65">
        <v>56.64</v>
      </c>
      <c r="Z13" s="65">
        <v>67.510000000000005</v>
      </c>
      <c r="AA13" s="65">
        <v>1.23</v>
      </c>
      <c r="AB13" s="65">
        <v>0</v>
      </c>
      <c r="AC13" s="65">
        <v>0</v>
      </c>
      <c r="AD13" s="65">
        <v>0</v>
      </c>
      <c r="AE13" s="65">
        <v>0</v>
      </c>
      <c r="AF13" s="65">
        <v>0.05</v>
      </c>
      <c r="AG13" s="65">
        <v>7.0000000000000007E-2</v>
      </c>
      <c r="AH13" s="65">
        <v>0.91</v>
      </c>
      <c r="AI13" s="65">
        <v>0</v>
      </c>
      <c r="AJ13" s="65">
        <v>12.76</v>
      </c>
      <c r="AK13" s="3">
        <v>0</v>
      </c>
      <c r="AL13" s="3">
        <v>0</v>
      </c>
      <c r="AM13" s="3">
        <v>0</v>
      </c>
      <c r="AN13" s="3">
        <v>33.71</v>
      </c>
      <c r="AO13" s="3">
        <v>39.770000000000003</v>
      </c>
      <c r="AP13" s="3">
        <v>24.96</v>
      </c>
      <c r="AQ13" s="3">
        <v>108.57</v>
      </c>
      <c r="AR13" s="3">
        <v>5.92</v>
      </c>
      <c r="AS13" s="3">
        <v>32.86</v>
      </c>
      <c r="AT13" s="3">
        <v>54.15</v>
      </c>
      <c r="AU13" s="3">
        <v>168.64</v>
      </c>
      <c r="AV13" s="3">
        <v>152.31</v>
      </c>
      <c r="AW13" s="3">
        <v>22.7</v>
      </c>
      <c r="AX13" s="3">
        <v>13.68</v>
      </c>
      <c r="AY13" s="3">
        <v>211.51</v>
      </c>
      <c r="AZ13" s="3">
        <v>8.4600000000000009</v>
      </c>
      <c r="BA13" s="3">
        <v>201.07</v>
      </c>
      <c r="BB13" s="3">
        <v>141.85</v>
      </c>
      <c r="BC13" s="3">
        <v>24.96</v>
      </c>
      <c r="BD13" s="3">
        <v>31.73</v>
      </c>
      <c r="BE13" s="3">
        <v>0.01</v>
      </c>
      <c r="BF13" s="3">
        <v>0.01</v>
      </c>
      <c r="BG13" s="3">
        <v>0</v>
      </c>
      <c r="BH13" s="3">
        <v>0.01</v>
      </c>
      <c r="BI13" s="3">
        <v>0.01</v>
      </c>
      <c r="BJ13" s="3">
        <v>0</v>
      </c>
      <c r="BK13" s="3">
        <v>0</v>
      </c>
      <c r="BL13" s="3">
        <v>0.09</v>
      </c>
      <c r="BM13" s="3">
        <v>0</v>
      </c>
      <c r="BN13" s="3">
        <v>0.01</v>
      </c>
      <c r="BO13" s="3">
        <v>0.01</v>
      </c>
      <c r="BP13" s="3">
        <v>0</v>
      </c>
      <c r="BQ13" s="3">
        <v>0</v>
      </c>
      <c r="BR13" s="3">
        <v>0</v>
      </c>
      <c r="BS13" s="3">
        <v>0.02</v>
      </c>
      <c r="BT13" s="3">
        <v>7.0000000000000007E-2</v>
      </c>
      <c r="BU13" s="3">
        <v>0</v>
      </c>
      <c r="BV13" s="3">
        <v>0</v>
      </c>
      <c r="BW13" s="3">
        <v>0.15</v>
      </c>
      <c r="BX13" s="3">
        <v>0.11</v>
      </c>
      <c r="BY13" s="3">
        <v>0.01</v>
      </c>
      <c r="BZ13" s="3">
        <v>0</v>
      </c>
      <c r="CA13" s="3">
        <v>0</v>
      </c>
      <c r="CB13" s="3">
        <v>0</v>
      </c>
      <c r="CC13" s="19"/>
    </row>
    <row r="14" spans="1:81" s="3" customFormat="1">
      <c r="A14" s="27">
        <v>0.61538461538461542</v>
      </c>
      <c r="B14" s="11" t="s">
        <v>79</v>
      </c>
      <c r="C14" s="17">
        <v>36</v>
      </c>
      <c r="D14" s="13">
        <v>0</v>
      </c>
      <c r="E14" s="82">
        <v>2.38</v>
      </c>
      <c r="F14" s="82"/>
      <c r="G14" s="82">
        <v>0.23</v>
      </c>
      <c r="H14" s="82"/>
      <c r="I14" s="62">
        <v>16.82</v>
      </c>
      <c r="J14" s="62">
        <v>80.78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65">
        <v>5.39</v>
      </c>
      <c r="Y14" s="65">
        <v>7.96</v>
      </c>
      <c r="Z14" s="65">
        <v>20.98</v>
      </c>
      <c r="AA14" s="65">
        <v>0.56000000000000005</v>
      </c>
      <c r="AB14" s="65">
        <v>0</v>
      </c>
      <c r="AC14" s="65"/>
      <c r="AD14" s="65">
        <v>0</v>
      </c>
      <c r="AE14" s="65">
        <v>0</v>
      </c>
      <c r="AF14" s="65">
        <v>0.04</v>
      </c>
      <c r="AG14" s="65"/>
      <c r="AH14" s="65"/>
      <c r="AI14" s="65"/>
      <c r="AJ14" s="65">
        <v>0</v>
      </c>
      <c r="AK14" s="3">
        <v>0</v>
      </c>
      <c r="AL14" s="3">
        <v>0</v>
      </c>
      <c r="AM14" s="3">
        <v>0</v>
      </c>
      <c r="AN14" s="3">
        <v>152.69</v>
      </c>
      <c r="AO14" s="3">
        <v>50.63</v>
      </c>
      <c r="AP14" s="3">
        <v>30.02</v>
      </c>
      <c r="AQ14" s="3">
        <v>60.03</v>
      </c>
      <c r="AR14" s="3">
        <v>22.71</v>
      </c>
      <c r="AS14" s="3">
        <v>108.58</v>
      </c>
      <c r="AT14" s="3">
        <v>67.34</v>
      </c>
      <c r="AU14" s="3">
        <v>93.96</v>
      </c>
      <c r="AV14" s="3">
        <v>77.52</v>
      </c>
      <c r="AW14" s="3">
        <v>40.72</v>
      </c>
      <c r="AX14" s="3">
        <v>72.040000000000006</v>
      </c>
      <c r="AY14" s="3">
        <v>602.39</v>
      </c>
      <c r="AZ14" s="3">
        <v>70.47</v>
      </c>
      <c r="BA14" s="3">
        <v>196.27</v>
      </c>
      <c r="BB14" s="3">
        <v>85.35</v>
      </c>
      <c r="BC14" s="3">
        <v>56.64</v>
      </c>
      <c r="BD14" s="3">
        <v>44.89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0.04</v>
      </c>
      <c r="BL14" s="3">
        <v>0.02</v>
      </c>
      <c r="BM14" s="3">
        <v>0.02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0.02</v>
      </c>
      <c r="BU14" s="3">
        <v>0</v>
      </c>
      <c r="BV14" s="3">
        <v>0</v>
      </c>
      <c r="BW14" s="3">
        <v>0.08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19"/>
    </row>
    <row r="15" spans="1:81" s="3" customFormat="1">
      <c r="A15" s="27">
        <v>0.53846153846153844</v>
      </c>
      <c r="B15" s="11" t="s">
        <v>88</v>
      </c>
      <c r="C15" s="17">
        <v>36</v>
      </c>
      <c r="D15" s="13">
        <v>0</v>
      </c>
      <c r="E15" s="82">
        <v>2.38</v>
      </c>
      <c r="F15" s="82"/>
      <c r="G15" s="82">
        <v>0.43</v>
      </c>
      <c r="H15" s="82"/>
      <c r="I15" s="62">
        <v>12.02</v>
      </c>
      <c r="J15" s="62">
        <v>63.64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65">
        <v>12.6</v>
      </c>
      <c r="Y15" s="65">
        <v>16.920000000000002</v>
      </c>
      <c r="Z15" s="65">
        <v>56.88</v>
      </c>
      <c r="AA15" s="65">
        <v>1.4</v>
      </c>
      <c r="AB15" s="65">
        <v>0</v>
      </c>
      <c r="AC15" s="65"/>
      <c r="AD15" s="65">
        <v>0</v>
      </c>
      <c r="AE15" s="65">
        <v>0</v>
      </c>
      <c r="AF15" s="65">
        <v>0.06</v>
      </c>
      <c r="AG15" s="65"/>
      <c r="AH15" s="65"/>
      <c r="AI15" s="65"/>
      <c r="AJ15" s="65">
        <v>0</v>
      </c>
      <c r="AK15" s="3">
        <v>0</v>
      </c>
      <c r="AL15" s="3">
        <v>0</v>
      </c>
      <c r="AM15" s="3">
        <v>0</v>
      </c>
      <c r="AN15" s="3">
        <v>106.75</v>
      </c>
      <c r="AO15" s="3">
        <v>55.75</v>
      </c>
      <c r="AP15" s="3">
        <v>23.25</v>
      </c>
      <c r="AQ15" s="3">
        <v>49.5</v>
      </c>
      <c r="AR15" s="3">
        <v>20</v>
      </c>
      <c r="AS15" s="3">
        <v>92.75</v>
      </c>
      <c r="AT15" s="3">
        <v>74.25</v>
      </c>
      <c r="AU15" s="3">
        <v>72.75</v>
      </c>
      <c r="AV15" s="3">
        <v>116</v>
      </c>
      <c r="AW15" s="3">
        <v>31</v>
      </c>
      <c r="AX15" s="3">
        <v>77.5</v>
      </c>
      <c r="AY15" s="3">
        <v>382.25</v>
      </c>
      <c r="AZ15" s="3">
        <v>67.5</v>
      </c>
      <c r="BA15" s="3">
        <v>131.5</v>
      </c>
      <c r="BB15" s="3">
        <v>72.75</v>
      </c>
      <c r="BC15" s="3">
        <v>45</v>
      </c>
      <c r="BD15" s="3">
        <v>32.5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0.05</v>
      </c>
      <c r="BL15" s="3">
        <v>0.04</v>
      </c>
      <c r="BM15" s="3">
        <v>0.03</v>
      </c>
      <c r="BN15" s="3">
        <v>0</v>
      </c>
      <c r="BO15" s="3">
        <v>0.01</v>
      </c>
      <c r="BP15" s="3">
        <v>0</v>
      </c>
      <c r="BQ15" s="3">
        <v>0</v>
      </c>
      <c r="BR15" s="3">
        <v>0</v>
      </c>
      <c r="BS15" s="3">
        <v>0</v>
      </c>
      <c r="BT15" s="3">
        <v>0.03</v>
      </c>
      <c r="BU15" s="3">
        <v>0</v>
      </c>
      <c r="BV15" s="3">
        <v>0</v>
      </c>
      <c r="BW15" s="3">
        <v>0.12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19"/>
    </row>
    <row r="16" spans="1:81" s="3" customFormat="1">
      <c r="A16" s="11"/>
      <c r="B16" s="15" t="s">
        <v>81</v>
      </c>
      <c r="C16" s="63"/>
      <c r="D16" s="13">
        <v>175.97</v>
      </c>
      <c r="E16" s="82">
        <f>SUM(E11:F15)</f>
        <v>36.630000000000003</v>
      </c>
      <c r="F16" s="82"/>
      <c r="G16" s="82">
        <f>SUM(G11:H15)</f>
        <v>30.69</v>
      </c>
      <c r="H16" s="82"/>
      <c r="I16" s="62">
        <f>SUM(I11:I15)</f>
        <v>84.11</v>
      </c>
      <c r="J16" s="62">
        <f>SUM(J11:J15)</f>
        <v>761.55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65">
        <f>SUM(X11:X15)</f>
        <v>297.22000000000003</v>
      </c>
      <c r="Y16" s="65">
        <f>SUM(Y11:Y15)</f>
        <v>81.52</v>
      </c>
      <c r="Z16" s="65">
        <f>SUM(Z11:Z15)</f>
        <v>145.37</v>
      </c>
      <c r="AA16" s="65">
        <f>SUM(AA11:AA15)</f>
        <v>10.440000000000001</v>
      </c>
      <c r="AB16" s="65">
        <f>SUM(AB11:AB15)</f>
        <v>0</v>
      </c>
      <c r="AC16" s="65"/>
      <c r="AD16" s="65">
        <f>SUM(AD11:AD15)</f>
        <v>0</v>
      </c>
      <c r="AE16" s="65">
        <f>SUM(AE11:AE15)</f>
        <v>0</v>
      </c>
      <c r="AF16" s="65">
        <f>SUM(AF11:AF15)</f>
        <v>0.52</v>
      </c>
      <c r="AG16" s="65"/>
      <c r="AH16" s="65"/>
      <c r="AI16" s="65"/>
      <c r="AJ16" s="65">
        <f>SUM(AJ11:AJ15)</f>
        <v>20.14</v>
      </c>
      <c r="AK16" s="3">
        <v>0</v>
      </c>
      <c r="AL16" s="3">
        <v>0</v>
      </c>
      <c r="AM16" s="3">
        <v>0</v>
      </c>
      <c r="AN16" s="3">
        <v>2725.93</v>
      </c>
      <c r="AO16" s="3">
        <v>1501.06</v>
      </c>
      <c r="AP16" s="3">
        <v>933.36</v>
      </c>
      <c r="AQ16" s="3">
        <v>1335.98</v>
      </c>
      <c r="AR16" s="3">
        <v>354.74</v>
      </c>
      <c r="AS16" s="3">
        <v>2012</v>
      </c>
      <c r="AT16" s="3">
        <v>1773.4</v>
      </c>
      <c r="AU16" s="3">
        <v>4169.8599999999997</v>
      </c>
      <c r="AV16" s="3">
        <v>3984.71</v>
      </c>
      <c r="AW16" s="3">
        <v>1055.3399999999999</v>
      </c>
      <c r="AX16" s="3">
        <v>2067.2199999999998</v>
      </c>
      <c r="AY16" s="3">
        <v>8741.25</v>
      </c>
      <c r="AZ16" s="3">
        <v>244.15</v>
      </c>
      <c r="BA16" s="3">
        <v>2301.92</v>
      </c>
      <c r="BB16" s="3">
        <v>1825.26</v>
      </c>
      <c r="BC16" s="3">
        <v>1212.18</v>
      </c>
      <c r="BD16" s="3">
        <v>563.41999999999996</v>
      </c>
      <c r="BE16" s="3">
        <v>1.47</v>
      </c>
      <c r="BF16" s="3">
        <v>2.0299999999999998</v>
      </c>
      <c r="BG16" s="3">
        <v>1.53</v>
      </c>
      <c r="BH16" s="3">
        <v>3.74</v>
      </c>
      <c r="BI16" s="3">
        <v>0.17</v>
      </c>
      <c r="BJ16" s="3">
        <v>1.35</v>
      </c>
      <c r="BK16" s="3">
        <v>0.11</v>
      </c>
      <c r="BL16" s="3">
        <v>16.46</v>
      </c>
      <c r="BM16" s="3">
        <v>0.06</v>
      </c>
      <c r="BN16" s="3">
        <v>13.94</v>
      </c>
      <c r="BO16" s="3">
        <v>3.99</v>
      </c>
      <c r="BP16" s="3">
        <v>0.99</v>
      </c>
      <c r="BQ16" s="3">
        <v>0</v>
      </c>
      <c r="BR16" s="3">
        <v>1.33</v>
      </c>
      <c r="BS16" s="3">
        <v>1.02</v>
      </c>
      <c r="BT16" s="3">
        <v>61.79</v>
      </c>
      <c r="BU16" s="3">
        <v>0.02</v>
      </c>
      <c r="BV16" s="3">
        <v>0</v>
      </c>
      <c r="BW16" s="3">
        <v>24.75</v>
      </c>
      <c r="BX16" s="3">
        <v>0.61</v>
      </c>
      <c r="BY16" s="3">
        <v>0.14000000000000001</v>
      </c>
      <c r="BZ16" s="3">
        <v>0</v>
      </c>
      <c r="CA16" s="3">
        <v>0</v>
      </c>
      <c r="CB16" s="3">
        <v>175.97</v>
      </c>
      <c r="CC16" s="19"/>
    </row>
    <row r="17" spans="1:81" s="3" customFormat="1">
      <c r="A17" s="11"/>
      <c r="B17" s="15" t="s">
        <v>89</v>
      </c>
      <c r="C17" s="63"/>
      <c r="D17" s="13">
        <v>175.97</v>
      </c>
      <c r="E17" s="82">
        <f>E16</f>
        <v>36.630000000000003</v>
      </c>
      <c r="F17" s="82"/>
      <c r="G17" s="82">
        <f>G16</f>
        <v>30.69</v>
      </c>
      <c r="H17" s="82"/>
      <c r="I17" s="62">
        <f>I16</f>
        <v>84.11</v>
      </c>
      <c r="J17" s="62">
        <f>J16</f>
        <v>761.55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65">
        <f>X16</f>
        <v>297.22000000000003</v>
      </c>
      <c r="Y17" s="65">
        <f>Y16</f>
        <v>81.52</v>
      </c>
      <c r="Z17" s="65">
        <f>Z16</f>
        <v>145.37</v>
      </c>
      <c r="AA17" s="65">
        <f>AA16</f>
        <v>10.440000000000001</v>
      </c>
      <c r="AB17" s="65">
        <f>AB16</f>
        <v>0</v>
      </c>
      <c r="AC17" s="65"/>
      <c r="AD17" s="65">
        <f>AD16</f>
        <v>0</v>
      </c>
      <c r="AE17" s="65">
        <f>AE16</f>
        <v>0</v>
      </c>
      <c r="AF17" s="65">
        <f>AF16</f>
        <v>0.52</v>
      </c>
      <c r="AG17" s="65"/>
      <c r="AH17" s="65"/>
      <c r="AI17" s="65"/>
      <c r="AJ17" s="65">
        <f>AJ16</f>
        <v>20.14</v>
      </c>
      <c r="AK17" s="3">
        <v>0</v>
      </c>
      <c r="AL17" s="3">
        <v>0</v>
      </c>
      <c r="AM17" s="3">
        <v>0</v>
      </c>
      <c r="AN17" s="3">
        <v>5864.05</v>
      </c>
      <c r="AO17" s="3">
        <v>2845.81</v>
      </c>
      <c r="AP17" s="3">
        <v>2031.84</v>
      </c>
      <c r="AQ17" s="3">
        <v>2630.1</v>
      </c>
      <c r="AR17" s="3">
        <v>775.66</v>
      </c>
      <c r="AS17" s="3">
        <v>4356.17</v>
      </c>
      <c r="AT17" s="3">
        <v>3537.29</v>
      </c>
      <c r="AU17" s="3">
        <v>8900.9699999999993</v>
      </c>
      <c r="AV17" s="3">
        <v>8436.51</v>
      </c>
      <c r="AW17" s="3">
        <v>2200.4499999999998</v>
      </c>
      <c r="AX17" s="3">
        <v>4396.66</v>
      </c>
      <c r="AY17" s="3">
        <v>18585.810000000001</v>
      </c>
      <c r="AZ17" s="3">
        <v>609.24</v>
      </c>
      <c r="BA17" s="3">
        <v>4934.59</v>
      </c>
      <c r="BB17" s="3">
        <v>3794.05</v>
      </c>
      <c r="BC17" s="3">
        <v>2641.29</v>
      </c>
      <c r="BD17" s="3">
        <v>1134.0899999999999</v>
      </c>
      <c r="BE17" s="3">
        <v>3.39</v>
      </c>
      <c r="BF17" s="3">
        <v>4.9000000000000004</v>
      </c>
      <c r="BG17" s="3">
        <v>3.75</v>
      </c>
      <c r="BH17" s="3">
        <v>9.23</v>
      </c>
      <c r="BI17" s="3">
        <v>0.45</v>
      </c>
      <c r="BJ17" s="3">
        <v>2.76</v>
      </c>
      <c r="BK17" s="3">
        <v>0.4</v>
      </c>
      <c r="BL17" s="3">
        <v>26</v>
      </c>
      <c r="BM17" s="3">
        <v>0.2</v>
      </c>
      <c r="BN17" s="3">
        <v>17.63</v>
      </c>
      <c r="BO17" s="3">
        <v>5.7</v>
      </c>
      <c r="BP17" s="3">
        <v>2.25</v>
      </c>
      <c r="BQ17" s="3">
        <v>0</v>
      </c>
      <c r="BR17" s="3">
        <v>4</v>
      </c>
      <c r="BS17" s="3">
        <v>1.88</v>
      </c>
      <c r="BT17" s="3">
        <v>129.72999999999999</v>
      </c>
      <c r="BU17" s="3">
        <v>0.03</v>
      </c>
      <c r="BV17" s="3">
        <v>0</v>
      </c>
      <c r="BW17" s="3">
        <v>51.34</v>
      </c>
      <c r="BX17" s="3">
        <v>1.51</v>
      </c>
      <c r="BY17" s="3">
        <v>0.4</v>
      </c>
      <c r="BZ17" s="3">
        <v>0</v>
      </c>
      <c r="CA17" s="3">
        <v>0</v>
      </c>
      <c r="CB17" s="3">
        <v>175.97</v>
      </c>
      <c r="CC17" s="19"/>
    </row>
    <row r="18" spans="1:81" s="3" customFormat="1" ht="15">
      <c r="C18" s="19"/>
      <c r="E18" s="19"/>
      <c r="F18" s="19"/>
      <c r="G18" s="19"/>
      <c r="H18" s="19"/>
      <c r="I18" s="19"/>
      <c r="J18" s="19"/>
      <c r="X18" s="3" t="s">
        <v>117</v>
      </c>
      <c r="CC18" s="19"/>
    </row>
    <row r="19" spans="1:81" s="3" customFormat="1" ht="15">
      <c r="C19" s="19"/>
      <c r="E19" s="19"/>
      <c r="F19" s="19"/>
      <c r="G19" s="19"/>
      <c r="H19" s="19"/>
      <c r="I19" s="19"/>
      <c r="J19" s="19"/>
      <c r="CC19" s="19"/>
    </row>
    <row r="20" spans="1:81" s="3" customFormat="1" ht="15">
      <c r="C20" s="19"/>
      <c r="E20" s="19"/>
      <c r="F20" s="19"/>
      <c r="G20" s="19"/>
      <c r="H20" s="19"/>
      <c r="I20" s="19"/>
      <c r="J20" s="19"/>
      <c r="CC20" s="19"/>
    </row>
    <row r="21" spans="1:81" s="3" customFormat="1" ht="15">
      <c r="C21" s="19"/>
      <c r="E21" s="19"/>
      <c r="F21" s="19"/>
      <c r="G21" s="19"/>
      <c r="H21" s="19"/>
      <c r="I21" s="19"/>
      <c r="J21" s="19"/>
      <c r="CC21" s="19"/>
    </row>
    <row r="22" spans="1:81" s="3" customFormat="1" ht="15">
      <c r="C22" s="19"/>
      <c r="E22" s="19"/>
      <c r="F22" s="19"/>
      <c r="G22" s="19"/>
      <c r="H22" s="19"/>
      <c r="I22" s="19"/>
      <c r="J22" s="19"/>
      <c r="CC22" s="19"/>
    </row>
    <row r="23" spans="1:81" s="3" customFormat="1" ht="15">
      <c r="C23" s="19"/>
      <c r="E23" s="19"/>
      <c r="F23" s="19"/>
      <c r="G23" s="19"/>
      <c r="H23" s="19"/>
      <c r="I23" s="19"/>
      <c r="J23" s="19"/>
      <c r="CC23" s="19"/>
    </row>
    <row r="24" spans="1:81" s="3" customFormat="1" ht="15">
      <c r="C24" s="19"/>
      <c r="E24" s="19"/>
      <c r="F24" s="19"/>
      <c r="G24" s="19"/>
      <c r="H24" s="19"/>
      <c r="I24" s="19"/>
      <c r="J24" s="19"/>
      <c r="CC24" s="19"/>
    </row>
    <row r="25" spans="1:81" s="3" customFormat="1" ht="15">
      <c r="C25" s="19"/>
      <c r="E25" s="19"/>
      <c r="F25" s="19"/>
      <c r="G25" s="19"/>
      <c r="H25" s="19"/>
      <c r="I25" s="19"/>
      <c r="J25" s="19"/>
      <c r="CC25" s="19"/>
    </row>
    <row r="26" spans="1:81" s="3" customFormat="1" ht="15">
      <c r="C26" s="19"/>
      <c r="E26" s="19"/>
      <c r="F26" s="19"/>
      <c r="G26" s="19"/>
      <c r="H26" s="19"/>
      <c r="I26" s="19"/>
      <c r="J26" s="19"/>
      <c r="CC26" s="19"/>
    </row>
    <row r="27" spans="1:81" s="3" customFormat="1" ht="15">
      <c r="C27" s="19"/>
      <c r="E27" s="19"/>
      <c r="F27" s="19"/>
      <c r="G27" s="19"/>
      <c r="H27" s="19"/>
      <c r="I27" s="19"/>
      <c r="J27" s="19"/>
      <c r="CC27" s="19"/>
    </row>
    <row r="28" spans="1:81" s="3" customFormat="1" ht="15">
      <c r="C28" s="19"/>
      <c r="E28" s="19"/>
      <c r="F28" s="19"/>
      <c r="G28" s="19"/>
      <c r="H28" s="19"/>
      <c r="I28" s="19"/>
      <c r="J28" s="19"/>
      <c r="CC28" s="19"/>
    </row>
    <row r="29" spans="1:81" s="3" customFormat="1" ht="15">
      <c r="C29" s="19"/>
      <c r="E29" s="19"/>
      <c r="F29" s="19"/>
      <c r="G29" s="19"/>
      <c r="H29" s="19"/>
      <c r="I29" s="19"/>
      <c r="J29" s="19"/>
      <c r="CC29" s="19"/>
    </row>
    <row r="30" spans="1:81" s="3" customFormat="1" ht="15">
      <c r="C30" s="19"/>
      <c r="E30" s="19"/>
      <c r="F30" s="19"/>
      <c r="G30" s="19"/>
      <c r="H30" s="19"/>
      <c r="I30" s="19"/>
      <c r="J30" s="19"/>
      <c r="CC30" s="19"/>
    </row>
    <row r="31" spans="1:81" s="3" customFormat="1" ht="15">
      <c r="C31" s="19"/>
      <c r="E31" s="19"/>
      <c r="F31" s="19"/>
      <c r="G31" s="19"/>
      <c r="H31" s="19"/>
      <c r="I31" s="19"/>
      <c r="J31" s="19"/>
      <c r="CC31" s="19"/>
    </row>
    <row r="32" spans="1:81" s="3" customFormat="1" ht="15">
      <c r="C32" s="19"/>
      <c r="E32" s="19"/>
      <c r="F32" s="19"/>
      <c r="G32" s="19"/>
      <c r="H32" s="19"/>
      <c r="I32" s="19"/>
      <c r="J32" s="19"/>
      <c r="CC32" s="19"/>
    </row>
    <row r="33" spans="3:81" s="3" customFormat="1" ht="15">
      <c r="C33" s="19"/>
      <c r="E33" s="19"/>
      <c r="F33" s="19"/>
      <c r="G33" s="19"/>
      <c r="H33" s="19"/>
      <c r="I33" s="19"/>
      <c r="J33" s="19"/>
      <c r="CC33" s="19"/>
    </row>
    <row r="34" spans="3:81" s="3" customFormat="1" ht="15">
      <c r="C34" s="19"/>
      <c r="E34" s="19"/>
      <c r="F34" s="19"/>
      <c r="G34" s="19"/>
      <c r="H34" s="19"/>
      <c r="I34" s="19"/>
      <c r="J34" s="19"/>
      <c r="CC34" s="19"/>
    </row>
    <row r="35" spans="3:81" s="3" customFormat="1" ht="15">
      <c r="C35" s="19"/>
      <c r="E35" s="19"/>
      <c r="F35" s="19"/>
      <c r="G35" s="19"/>
      <c r="H35" s="19"/>
      <c r="I35" s="19"/>
      <c r="J35" s="19"/>
      <c r="CC35" s="19"/>
    </row>
    <row r="36" spans="3:81" s="3" customFormat="1" ht="15">
      <c r="C36" s="19"/>
      <c r="E36" s="19"/>
      <c r="F36" s="19"/>
      <c r="G36" s="19"/>
      <c r="H36" s="19"/>
      <c r="I36" s="19"/>
      <c r="J36" s="19"/>
      <c r="CC36" s="19"/>
    </row>
    <row r="37" spans="3:81" s="3" customFormat="1" ht="15">
      <c r="C37" s="19"/>
      <c r="E37" s="19"/>
      <c r="F37" s="19"/>
      <c r="G37" s="19"/>
      <c r="H37" s="19"/>
      <c r="I37" s="19"/>
      <c r="J37" s="19"/>
      <c r="CC37" s="19"/>
    </row>
    <row r="38" spans="3:81" s="3" customFormat="1" ht="15">
      <c r="C38" s="19"/>
      <c r="E38" s="19"/>
      <c r="F38" s="19"/>
      <c r="G38" s="19"/>
      <c r="H38" s="19"/>
      <c r="I38" s="19"/>
      <c r="J38" s="19"/>
      <c r="CC38" s="19"/>
    </row>
    <row r="39" spans="3:81" s="3" customFormat="1" ht="15">
      <c r="C39" s="19"/>
      <c r="E39" s="19"/>
      <c r="F39" s="19"/>
      <c r="G39" s="19"/>
      <c r="H39" s="19"/>
      <c r="I39" s="19"/>
      <c r="J39" s="19"/>
      <c r="CC39" s="19"/>
    </row>
    <row r="40" spans="3:81" s="3" customFormat="1" ht="15">
      <c r="C40" s="19"/>
      <c r="E40" s="19"/>
      <c r="F40" s="19"/>
      <c r="G40" s="19"/>
      <c r="H40" s="19"/>
      <c r="I40" s="19"/>
      <c r="J40" s="19"/>
      <c r="CC40" s="19"/>
    </row>
    <row r="41" spans="3:81" s="3" customFormat="1" ht="15">
      <c r="C41" s="19"/>
      <c r="E41" s="19"/>
      <c r="F41" s="19"/>
      <c r="G41" s="19"/>
      <c r="H41" s="19"/>
      <c r="I41" s="19"/>
      <c r="J41" s="19"/>
      <c r="CC41" s="19"/>
    </row>
    <row r="42" spans="3:81" s="3" customFormat="1" ht="15">
      <c r="C42" s="19"/>
      <c r="E42" s="19"/>
      <c r="F42" s="19"/>
      <c r="G42" s="19"/>
      <c r="H42" s="19"/>
      <c r="I42" s="19"/>
      <c r="J42" s="19"/>
      <c r="CC42" s="19"/>
    </row>
    <row r="43" spans="3:81" s="3" customFormat="1" ht="15">
      <c r="C43" s="19"/>
      <c r="E43" s="19"/>
      <c r="F43" s="19"/>
      <c r="G43" s="19"/>
      <c r="H43" s="19"/>
      <c r="I43" s="19"/>
      <c r="J43" s="19"/>
      <c r="CC43" s="19"/>
    </row>
    <row r="44" spans="3:81" s="3" customFormat="1" ht="15">
      <c r="C44" s="19"/>
      <c r="E44" s="19"/>
      <c r="F44" s="19"/>
      <c r="G44" s="19"/>
      <c r="H44" s="19"/>
      <c r="I44" s="19"/>
      <c r="J44" s="19"/>
      <c r="CC44" s="19"/>
    </row>
    <row r="45" spans="3:81" s="3" customFormat="1" ht="15">
      <c r="C45" s="19"/>
      <c r="E45" s="19"/>
      <c r="F45" s="19"/>
      <c r="G45" s="19"/>
      <c r="H45" s="19"/>
      <c r="I45" s="19"/>
      <c r="J45" s="19"/>
      <c r="CC45" s="19"/>
    </row>
    <row r="46" spans="3:81" s="3" customFormat="1" ht="15">
      <c r="C46" s="19"/>
      <c r="E46" s="19"/>
      <c r="F46" s="19"/>
      <c r="G46" s="19"/>
      <c r="H46" s="19"/>
      <c r="I46" s="19"/>
      <c r="J46" s="19"/>
      <c r="CC46" s="19"/>
    </row>
    <row r="47" spans="3:81" s="3" customFormat="1" ht="15">
      <c r="C47" s="19"/>
      <c r="E47" s="19"/>
      <c r="F47" s="19"/>
      <c r="G47" s="19"/>
      <c r="H47" s="19"/>
      <c r="I47" s="19"/>
      <c r="J47" s="19"/>
      <c r="CC47" s="19"/>
    </row>
    <row r="48" spans="3:81" s="3" customFormat="1" ht="15">
      <c r="C48" s="19"/>
      <c r="E48" s="19"/>
      <c r="F48" s="19"/>
      <c r="G48" s="19"/>
      <c r="H48" s="19"/>
      <c r="I48" s="19"/>
      <c r="J48" s="19"/>
      <c r="CC48" s="19"/>
    </row>
    <row r="49" spans="3:81" s="3" customFormat="1" ht="15">
      <c r="C49" s="19"/>
      <c r="E49" s="19"/>
      <c r="F49" s="19"/>
      <c r="G49" s="19"/>
      <c r="H49" s="19"/>
      <c r="I49" s="19"/>
      <c r="J49" s="19"/>
      <c r="CC49" s="19"/>
    </row>
    <row r="50" spans="3:81" s="3" customFormat="1" ht="15">
      <c r="C50" s="19"/>
      <c r="E50" s="19"/>
      <c r="F50" s="19"/>
      <c r="G50" s="19"/>
      <c r="H50" s="19"/>
      <c r="I50" s="19"/>
      <c r="J50" s="19"/>
      <c r="CC50" s="19"/>
    </row>
    <row r="51" spans="3:81" s="3" customFormat="1" ht="15">
      <c r="C51" s="19"/>
      <c r="E51" s="19"/>
      <c r="F51" s="19"/>
      <c r="G51" s="19"/>
      <c r="H51" s="19"/>
      <c r="I51" s="19"/>
      <c r="J51" s="19"/>
      <c r="CC51" s="19"/>
    </row>
    <row r="52" spans="3:81" s="3" customFormat="1" ht="15">
      <c r="C52" s="19"/>
      <c r="E52" s="19"/>
      <c r="F52" s="19"/>
      <c r="G52" s="19"/>
      <c r="H52" s="19"/>
      <c r="I52" s="19"/>
      <c r="J52" s="19"/>
      <c r="CC52" s="19"/>
    </row>
    <row r="53" spans="3:81" s="3" customFormat="1" ht="15">
      <c r="C53" s="19"/>
      <c r="E53" s="19"/>
      <c r="F53" s="19"/>
      <c r="G53" s="19"/>
      <c r="H53" s="19"/>
      <c r="I53" s="19"/>
      <c r="J53" s="19"/>
      <c r="CC53" s="19"/>
    </row>
    <row r="54" spans="3:81" s="3" customFormat="1" ht="15">
      <c r="C54" s="19"/>
      <c r="E54" s="19"/>
      <c r="F54" s="19"/>
      <c r="G54" s="19"/>
      <c r="H54" s="19"/>
      <c r="I54" s="19"/>
      <c r="J54" s="19"/>
      <c r="CC54" s="19"/>
    </row>
    <row r="55" spans="3:81" s="3" customFormat="1" ht="15">
      <c r="C55" s="19"/>
      <c r="E55" s="19"/>
      <c r="F55" s="19"/>
      <c r="G55" s="19"/>
      <c r="H55" s="19"/>
      <c r="I55" s="19"/>
      <c r="J55" s="19"/>
      <c r="CC55" s="19"/>
    </row>
    <row r="56" spans="3:81" s="3" customFormat="1" ht="15">
      <c r="C56" s="19"/>
      <c r="E56" s="19"/>
      <c r="F56" s="19"/>
      <c r="G56" s="19"/>
      <c r="H56" s="19"/>
      <c r="I56" s="19"/>
      <c r="J56" s="19"/>
      <c r="CC56" s="19"/>
    </row>
    <row r="57" spans="3:81" s="3" customFormat="1" ht="15">
      <c r="C57" s="19"/>
      <c r="E57" s="19"/>
      <c r="F57" s="19"/>
      <c r="G57" s="19"/>
      <c r="H57" s="19"/>
      <c r="I57" s="19"/>
      <c r="J57" s="19"/>
      <c r="CC57" s="19"/>
    </row>
    <row r="58" spans="3:81" s="3" customFormat="1" ht="15">
      <c r="C58" s="19"/>
      <c r="E58" s="19"/>
      <c r="F58" s="19"/>
      <c r="G58" s="19"/>
      <c r="H58" s="19"/>
      <c r="I58" s="19"/>
      <c r="J58" s="19"/>
      <c r="CC58" s="19"/>
    </row>
    <row r="59" spans="3:81" s="3" customFormat="1" ht="15">
      <c r="C59" s="19"/>
      <c r="E59" s="19"/>
      <c r="F59" s="19"/>
      <c r="G59" s="19"/>
      <c r="H59" s="19"/>
      <c r="I59" s="19"/>
      <c r="J59" s="19"/>
      <c r="CC59" s="19"/>
    </row>
    <row r="60" spans="3:81" s="3" customFormat="1" ht="15">
      <c r="C60" s="19"/>
      <c r="E60" s="19"/>
      <c r="F60" s="19"/>
      <c r="G60" s="19"/>
      <c r="H60" s="19"/>
      <c r="I60" s="19"/>
      <c r="J60" s="19"/>
      <c r="CC60" s="19"/>
    </row>
    <row r="61" spans="3:81" s="3" customFormat="1" ht="15">
      <c r="C61" s="19"/>
      <c r="E61" s="19"/>
      <c r="F61" s="19"/>
      <c r="G61" s="19"/>
      <c r="H61" s="19"/>
      <c r="I61" s="19"/>
      <c r="J61" s="19"/>
      <c r="CC61" s="19"/>
    </row>
    <row r="62" spans="3:81" s="3" customFormat="1" ht="15">
      <c r="C62" s="19"/>
      <c r="E62" s="19"/>
      <c r="F62" s="19"/>
      <c r="G62" s="19"/>
      <c r="H62" s="19"/>
      <c r="I62" s="19"/>
      <c r="J62" s="19"/>
      <c r="CC62" s="19"/>
    </row>
    <row r="63" spans="3:81" s="3" customFormat="1" ht="15">
      <c r="C63" s="19"/>
      <c r="E63" s="19"/>
      <c r="F63" s="19"/>
      <c r="G63" s="19"/>
      <c r="H63" s="19"/>
      <c r="I63" s="19"/>
      <c r="J63" s="19"/>
      <c r="CC63" s="19"/>
    </row>
    <row r="64" spans="3:81" s="3" customFormat="1" ht="15">
      <c r="C64" s="19"/>
      <c r="E64" s="19"/>
      <c r="F64" s="19"/>
      <c r="G64" s="19"/>
      <c r="H64" s="19"/>
      <c r="I64" s="19"/>
      <c r="J64" s="19"/>
      <c r="CC64" s="19"/>
    </row>
    <row r="65" spans="3:81" s="3" customFormat="1" ht="15">
      <c r="C65" s="19"/>
      <c r="E65" s="19"/>
      <c r="F65" s="19"/>
      <c r="G65" s="19"/>
      <c r="H65" s="19"/>
      <c r="I65" s="19"/>
      <c r="J65" s="19"/>
      <c r="CC65" s="19"/>
    </row>
    <row r="66" spans="3:81" s="3" customFormat="1" ht="15">
      <c r="C66" s="19"/>
      <c r="E66" s="19"/>
      <c r="F66" s="19"/>
      <c r="G66" s="19"/>
      <c r="H66" s="19"/>
      <c r="I66" s="19"/>
      <c r="J66" s="19"/>
      <c r="CC66" s="19"/>
    </row>
    <row r="67" spans="3:81" s="3" customFormat="1" ht="15">
      <c r="C67" s="19"/>
      <c r="E67" s="19"/>
      <c r="F67" s="19"/>
      <c r="G67" s="19"/>
      <c r="H67" s="19"/>
      <c r="I67" s="19"/>
      <c r="J67" s="19"/>
      <c r="CC67" s="19"/>
    </row>
    <row r="68" spans="3:81" s="3" customFormat="1" ht="15">
      <c r="C68" s="19"/>
      <c r="E68" s="19"/>
      <c r="F68" s="19"/>
      <c r="G68" s="19"/>
      <c r="H68" s="19"/>
      <c r="I68" s="19"/>
      <c r="J68" s="19"/>
      <c r="CC68" s="19"/>
    </row>
    <row r="69" spans="3:81" s="3" customFormat="1" ht="15">
      <c r="C69" s="19"/>
      <c r="E69" s="19"/>
      <c r="F69" s="19"/>
      <c r="G69" s="19"/>
      <c r="H69" s="19"/>
      <c r="I69" s="19"/>
      <c r="J69" s="19"/>
      <c r="CC69" s="19"/>
    </row>
    <row r="70" spans="3:81" s="3" customFormat="1" ht="15">
      <c r="C70" s="19"/>
      <c r="E70" s="19"/>
      <c r="F70" s="19"/>
      <c r="G70" s="19"/>
      <c r="H70" s="19"/>
      <c r="I70" s="19"/>
      <c r="J70" s="19"/>
      <c r="CC70" s="19"/>
    </row>
    <row r="71" spans="3:81" s="3" customFormat="1" ht="15">
      <c r="C71" s="19"/>
      <c r="E71" s="19"/>
      <c r="F71" s="19"/>
      <c r="G71" s="19"/>
      <c r="H71" s="19"/>
      <c r="I71" s="19"/>
      <c r="J71" s="19"/>
      <c r="CC71" s="19"/>
    </row>
    <row r="72" spans="3:81" s="3" customFormat="1" ht="15">
      <c r="C72" s="19"/>
      <c r="E72" s="19"/>
      <c r="F72" s="19"/>
      <c r="G72" s="19"/>
      <c r="H72" s="19"/>
      <c r="I72" s="19"/>
      <c r="J72" s="19"/>
      <c r="CC72" s="19"/>
    </row>
    <row r="73" spans="3:81" s="3" customFormat="1" ht="15">
      <c r="C73" s="19"/>
      <c r="E73" s="19"/>
      <c r="F73" s="19"/>
      <c r="G73" s="19"/>
      <c r="H73" s="19"/>
      <c r="I73" s="19"/>
      <c r="J73" s="19"/>
      <c r="CC73" s="19"/>
    </row>
    <row r="74" spans="3:81" s="3" customFormat="1" ht="15">
      <c r="C74" s="19"/>
      <c r="E74" s="19"/>
      <c r="F74" s="19"/>
      <c r="G74" s="19"/>
      <c r="H74" s="19"/>
      <c r="I74" s="19"/>
      <c r="J74" s="19"/>
      <c r="CC74" s="19"/>
    </row>
    <row r="75" spans="3:81" s="3" customFormat="1" ht="15">
      <c r="C75" s="19"/>
      <c r="E75" s="19"/>
      <c r="F75" s="19"/>
      <c r="G75" s="19"/>
      <c r="H75" s="19"/>
      <c r="I75" s="19"/>
      <c r="J75" s="19"/>
      <c r="CC75" s="19"/>
    </row>
    <row r="76" spans="3:81" s="3" customFormat="1" ht="15">
      <c r="C76" s="19"/>
      <c r="E76" s="19"/>
      <c r="F76" s="19"/>
      <c r="G76" s="19"/>
      <c r="H76" s="19"/>
      <c r="I76" s="19"/>
      <c r="J76" s="19"/>
      <c r="CC76" s="19"/>
    </row>
    <row r="77" spans="3:81" s="3" customFormat="1" ht="15">
      <c r="C77" s="19"/>
      <c r="E77" s="19"/>
      <c r="F77" s="19"/>
      <c r="G77" s="19"/>
      <c r="H77" s="19"/>
      <c r="I77" s="19"/>
      <c r="J77" s="19"/>
      <c r="CC77" s="19"/>
    </row>
    <row r="78" spans="3:81" s="3" customFormat="1" ht="15">
      <c r="C78" s="19"/>
      <c r="E78" s="19"/>
      <c r="F78" s="19"/>
      <c r="G78" s="19"/>
      <c r="H78" s="19"/>
      <c r="I78" s="19"/>
      <c r="J78" s="19"/>
      <c r="CC78" s="19"/>
    </row>
    <row r="79" spans="3:81" s="3" customFormat="1" ht="15">
      <c r="C79" s="19"/>
      <c r="E79" s="19"/>
      <c r="F79" s="19"/>
      <c r="G79" s="19"/>
      <c r="H79" s="19"/>
      <c r="I79" s="19"/>
      <c r="J79" s="19"/>
      <c r="CC79" s="19"/>
    </row>
    <row r="80" spans="3:81" s="3" customFormat="1" ht="15">
      <c r="C80" s="19"/>
      <c r="E80" s="19"/>
      <c r="F80" s="19"/>
      <c r="G80" s="19"/>
      <c r="H80" s="19"/>
      <c r="I80" s="19"/>
      <c r="J80" s="19"/>
      <c r="CC80" s="19"/>
    </row>
    <row r="81" spans="3:81" s="3" customFormat="1" ht="15">
      <c r="C81" s="19"/>
      <c r="E81" s="19"/>
      <c r="F81" s="19"/>
      <c r="G81" s="19"/>
      <c r="H81" s="19"/>
      <c r="I81" s="19"/>
      <c r="J81" s="19"/>
      <c r="CC81" s="19"/>
    </row>
    <row r="82" spans="3:81" s="3" customFormat="1" ht="15">
      <c r="C82" s="19"/>
      <c r="E82" s="19"/>
      <c r="F82" s="19"/>
      <c r="G82" s="19"/>
      <c r="H82" s="19"/>
      <c r="I82" s="19"/>
      <c r="J82" s="19"/>
      <c r="CC82" s="19"/>
    </row>
    <row r="83" spans="3:81" s="3" customFormat="1" ht="15">
      <c r="C83" s="19"/>
      <c r="E83" s="19"/>
      <c r="F83" s="19"/>
      <c r="G83" s="19"/>
      <c r="H83" s="19"/>
      <c r="I83" s="19"/>
      <c r="J83" s="19"/>
      <c r="CC83" s="19"/>
    </row>
    <row r="84" spans="3:81" s="3" customFormat="1" ht="15">
      <c r="C84" s="19"/>
      <c r="E84" s="19"/>
      <c r="F84" s="19"/>
      <c r="G84" s="19"/>
      <c r="H84" s="19"/>
      <c r="I84" s="19"/>
      <c r="J84" s="19"/>
      <c r="CC84" s="19"/>
    </row>
    <row r="85" spans="3:81" s="3" customFormat="1" ht="15">
      <c r="C85" s="19"/>
      <c r="E85" s="19"/>
      <c r="F85" s="19"/>
      <c r="G85" s="19"/>
      <c r="H85" s="19"/>
      <c r="I85" s="19"/>
      <c r="J85" s="19"/>
      <c r="CC85" s="19"/>
    </row>
    <row r="86" spans="3:81" s="3" customFormat="1" ht="15">
      <c r="C86" s="19"/>
      <c r="E86" s="19"/>
      <c r="F86" s="19"/>
      <c r="G86" s="19"/>
      <c r="H86" s="19"/>
      <c r="I86" s="19"/>
      <c r="J86" s="19"/>
      <c r="CC86" s="19"/>
    </row>
    <row r="87" spans="3:81" s="3" customFormat="1" ht="15">
      <c r="C87" s="19"/>
      <c r="E87" s="19"/>
      <c r="F87" s="19"/>
      <c r="G87" s="19"/>
      <c r="H87" s="19"/>
      <c r="I87" s="19"/>
      <c r="J87" s="19"/>
      <c r="CC87" s="19"/>
    </row>
    <row r="88" spans="3:81" s="3" customFormat="1" ht="15">
      <c r="C88" s="19"/>
      <c r="E88" s="19"/>
      <c r="F88" s="19"/>
      <c r="G88" s="19"/>
      <c r="H88" s="19"/>
      <c r="I88" s="19"/>
      <c r="J88" s="19"/>
      <c r="CC88" s="19"/>
    </row>
    <row r="89" spans="3:81" s="3" customFormat="1" ht="15">
      <c r="C89" s="19"/>
      <c r="E89" s="19"/>
      <c r="F89" s="19"/>
      <c r="G89" s="19"/>
      <c r="H89" s="19"/>
      <c r="I89" s="19"/>
      <c r="J89" s="19"/>
      <c r="CC89" s="19"/>
    </row>
    <row r="90" spans="3:81" s="3" customFormat="1" ht="15">
      <c r="C90" s="19"/>
      <c r="E90" s="19"/>
      <c r="F90" s="19"/>
      <c r="G90" s="19"/>
      <c r="H90" s="19"/>
      <c r="I90" s="19"/>
      <c r="J90" s="19"/>
      <c r="CC90" s="19"/>
    </row>
    <row r="91" spans="3:81" s="3" customFormat="1" ht="15">
      <c r="C91" s="19"/>
      <c r="E91" s="19"/>
      <c r="F91" s="19"/>
      <c r="G91" s="19"/>
      <c r="H91" s="19"/>
      <c r="I91" s="19"/>
      <c r="J91" s="19"/>
      <c r="CC91" s="19"/>
    </row>
    <row r="92" spans="3:81" s="3" customFormat="1" ht="15">
      <c r="C92" s="19"/>
      <c r="E92" s="19"/>
      <c r="F92" s="19"/>
      <c r="G92" s="19"/>
      <c r="H92" s="19"/>
      <c r="I92" s="19"/>
      <c r="J92" s="19"/>
      <c r="CC92" s="19"/>
    </row>
    <row r="93" spans="3:81" s="3" customFormat="1" ht="15">
      <c r="C93" s="19"/>
      <c r="E93" s="19"/>
      <c r="F93" s="19"/>
      <c r="G93" s="19"/>
      <c r="H93" s="19"/>
      <c r="I93" s="19"/>
      <c r="J93" s="19"/>
      <c r="CC93" s="19"/>
    </row>
    <row r="94" spans="3:81" s="3" customFormat="1" ht="15">
      <c r="C94" s="19"/>
      <c r="E94" s="19"/>
      <c r="F94" s="19"/>
      <c r="G94" s="19"/>
      <c r="H94" s="19"/>
      <c r="I94" s="19"/>
      <c r="J94" s="19"/>
      <c r="CC94" s="19"/>
    </row>
    <row r="95" spans="3:81" s="3" customFormat="1" ht="15">
      <c r="C95" s="19"/>
      <c r="E95" s="19"/>
      <c r="F95" s="19"/>
      <c r="G95" s="19"/>
      <c r="H95" s="19"/>
      <c r="I95" s="19"/>
      <c r="J95" s="19"/>
      <c r="CC95" s="19"/>
    </row>
    <row r="96" spans="3:81" s="3" customFormat="1" ht="15">
      <c r="C96" s="19"/>
      <c r="E96" s="19"/>
      <c r="F96" s="19"/>
      <c r="G96" s="19"/>
      <c r="H96" s="19"/>
      <c r="I96" s="19"/>
      <c r="J96" s="19"/>
      <c r="CC96" s="19"/>
    </row>
    <row r="97" spans="3:81" s="3" customFormat="1" ht="15">
      <c r="C97" s="19"/>
      <c r="E97" s="19"/>
      <c r="F97" s="19"/>
      <c r="G97" s="19"/>
      <c r="H97" s="19"/>
      <c r="I97" s="19"/>
      <c r="J97" s="19"/>
      <c r="CC97" s="19"/>
    </row>
    <row r="98" spans="3:81" s="3" customFormat="1" ht="15">
      <c r="C98" s="19"/>
      <c r="E98" s="19"/>
      <c r="F98" s="19"/>
      <c r="G98" s="19"/>
      <c r="H98" s="19"/>
      <c r="I98" s="19"/>
      <c r="J98" s="19"/>
      <c r="CC98" s="19"/>
    </row>
    <row r="99" spans="3:81" s="3" customFormat="1" ht="15">
      <c r="C99" s="19"/>
      <c r="E99" s="19"/>
      <c r="F99" s="19"/>
      <c r="G99" s="19"/>
      <c r="H99" s="19"/>
      <c r="I99" s="19"/>
      <c r="J99" s="19"/>
      <c r="CC99" s="19"/>
    </row>
    <row r="100" spans="3:81" s="3" customFormat="1" ht="15">
      <c r="C100" s="19"/>
      <c r="E100" s="19"/>
      <c r="F100" s="19"/>
      <c r="G100" s="19"/>
      <c r="H100" s="19"/>
      <c r="I100" s="19"/>
      <c r="J100" s="19"/>
      <c r="CC100" s="19"/>
    </row>
    <row r="101" spans="3:81" s="3" customFormat="1" ht="15">
      <c r="C101" s="19"/>
      <c r="E101" s="19"/>
      <c r="F101" s="19"/>
      <c r="G101" s="19"/>
      <c r="H101" s="19"/>
      <c r="I101" s="19"/>
      <c r="J101" s="19"/>
      <c r="CC101" s="19"/>
    </row>
    <row r="102" spans="3:81" s="3" customFormat="1" ht="15">
      <c r="C102" s="19"/>
      <c r="E102" s="19"/>
      <c r="F102" s="19"/>
      <c r="G102" s="19"/>
      <c r="H102" s="19"/>
      <c r="I102" s="19"/>
      <c r="J102" s="19"/>
      <c r="CC102" s="19"/>
    </row>
    <row r="103" spans="3:81" s="3" customFormat="1" ht="15">
      <c r="C103" s="19"/>
      <c r="E103" s="19"/>
      <c r="F103" s="19"/>
      <c r="G103" s="19"/>
      <c r="H103" s="19"/>
      <c r="I103" s="19"/>
      <c r="J103" s="19"/>
      <c r="CC103" s="19"/>
    </row>
    <row r="104" spans="3:81" s="3" customFormat="1" ht="15">
      <c r="C104" s="19"/>
      <c r="E104" s="19"/>
      <c r="F104" s="19"/>
      <c r="G104" s="19"/>
      <c r="H104" s="19"/>
      <c r="I104" s="19"/>
      <c r="J104" s="19"/>
      <c r="CC104" s="19"/>
    </row>
    <row r="105" spans="3:81" s="3" customFormat="1" ht="15">
      <c r="C105" s="19"/>
      <c r="E105" s="19"/>
      <c r="F105" s="19"/>
      <c r="G105" s="19"/>
      <c r="H105" s="19"/>
      <c r="I105" s="19"/>
      <c r="J105" s="19"/>
      <c r="CC105" s="19"/>
    </row>
    <row r="106" spans="3:81" s="3" customFormat="1" ht="15">
      <c r="C106" s="19"/>
      <c r="E106" s="19"/>
      <c r="F106" s="19"/>
      <c r="G106" s="19"/>
      <c r="H106" s="19"/>
      <c r="I106" s="19"/>
      <c r="J106" s="19"/>
      <c r="CC106" s="19"/>
    </row>
    <row r="107" spans="3:81" s="3" customFormat="1" ht="15">
      <c r="C107" s="19"/>
      <c r="E107" s="19"/>
      <c r="F107" s="19"/>
      <c r="G107" s="19"/>
      <c r="H107" s="19"/>
      <c r="I107" s="19"/>
      <c r="J107" s="19"/>
      <c r="CC107" s="19"/>
    </row>
    <row r="108" spans="3:81" s="3" customFormat="1" ht="15">
      <c r="C108" s="19"/>
      <c r="E108" s="19"/>
      <c r="F108" s="19"/>
      <c r="G108" s="19"/>
      <c r="H108" s="19"/>
      <c r="I108" s="19"/>
      <c r="J108" s="19"/>
      <c r="CC108" s="19"/>
    </row>
    <row r="109" spans="3:81" s="3" customFormat="1" ht="15">
      <c r="C109" s="19"/>
      <c r="E109" s="19"/>
      <c r="F109" s="19"/>
      <c r="G109" s="19"/>
      <c r="H109" s="19"/>
      <c r="I109" s="19"/>
      <c r="J109" s="19"/>
      <c r="CC109" s="19"/>
    </row>
    <row r="110" spans="3:81" s="3" customFormat="1" ht="15">
      <c r="C110" s="19"/>
      <c r="E110" s="19"/>
      <c r="F110" s="19"/>
      <c r="G110" s="19"/>
      <c r="H110" s="19"/>
      <c r="I110" s="19"/>
      <c r="J110" s="19"/>
      <c r="CC110" s="19"/>
    </row>
    <row r="111" spans="3:81" s="3" customFormat="1" ht="15">
      <c r="C111" s="19"/>
      <c r="E111" s="19"/>
      <c r="F111" s="19"/>
      <c r="G111" s="19"/>
      <c r="H111" s="19"/>
      <c r="I111" s="19"/>
      <c r="J111" s="19"/>
      <c r="CC111" s="19"/>
    </row>
    <row r="112" spans="3:81" s="3" customFormat="1" ht="15">
      <c r="C112" s="19"/>
      <c r="E112" s="19"/>
      <c r="F112" s="19"/>
      <c r="G112" s="19"/>
      <c r="H112" s="19"/>
      <c r="I112" s="19"/>
      <c r="J112" s="19"/>
      <c r="CC112" s="19"/>
    </row>
    <row r="113" spans="3:81" s="3" customFormat="1" ht="15">
      <c r="C113" s="19"/>
      <c r="E113" s="19"/>
      <c r="F113" s="19"/>
      <c r="G113" s="19"/>
      <c r="H113" s="19"/>
      <c r="I113" s="19"/>
      <c r="J113" s="19"/>
      <c r="CC113" s="19"/>
    </row>
    <row r="114" spans="3:81" s="3" customFormat="1" ht="15">
      <c r="C114" s="19"/>
      <c r="E114" s="19"/>
      <c r="F114" s="19"/>
      <c r="G114" s="19"/>
      <c r="H114" s="19"/>
      <c r="I114" s="19"/>
      <c r="J114" s="19"/>
      <c r="CC114" s="19"/>
    </row>
    <row r="115" spans="3:81" s="3" customFormat="1" ht="15">
      <c r="C115" s="19"/>
      <c r="E115" s="19"/>
      <c r="F115" s="19"/>
      <c r="G115" s="19"/>
      <c r="H115" s="19"/>
      <c r="I115" s="19"/>
      <c r="J115" s="19"/>
      <c r="CC115" s="19"/>
    </row>
    <row r="116" spans="3:81" s="3" customFormat="1" ht="15">
      <c r="C116" s="19"/>
      <c r="E116" s="19"/>
      <c r="F116" s="19"/>
      <c r="G116" s="19"/>
      <c r="H116" s="19"/>
      <c r="I116" s="19"/>
      <c r="J116" s="19"/>
      <c r="CC116" s="19"/>
    </row>
    <row r="117" spans="3:81" s="3" customFormat="1" ht="15">
      <c r="C117" s="19"/>
      <c r="E117" s="19"/>
      <c r="F117" s="19"/>
      <c r="G117" s="19"/>
      <c r="H117" s="19"/>
      <c r="I117" s="19"/>
      <c r="J117" s="19"/>
      <c r="CC117" s="19"/>
    </row>
    <row r="118" spans="3:81" s="3" customFormat="1" ht="15">
      <c r="C118" s="19"/>
      <c r="E118" s="19"/>
      <c r="F118" s="19"/>
      <c r="G118" s="19"/>
      <c r="H118" s="19"/>
      <c r="I118" s="19"/>
      <c r="J118" s="19"/>
      <c r="CC118" s="19"/>
    </row>
    <row r="119" spans="3:81" s="3" customFormat="1" ht="15">
      <c r="C119" s="19"/>
      <c r="E119" s="19"/>
      <c r="F119" s="19"/>
      <c r="G119" s="19"/>
      <c r="H119" s="19"/>
      <c r="I119" s="19"/>
      <c r="J119" s="19"/>
      <c r="CC119" s="19"/>
    </row>
    <row r="120" spans="3:81" s="3" customFormat="1" ht="15">
      <c r="C120" s="19"/>
      <c r="E120" s="19"/>
      <c r="F120" s="19"/>
      <c r="G120" s="19"/>
      <c r="H120" s="19"/>
      <c r="I120" s="19"/>
      <c r="J120" s="19"/>
      <c r="CC120" s="19"/>
    </row>
    <row r="121" spans="3:81" s="3" customFormat="1" ht="15">
      <c r="C121" s="19"/>
      <c r="E121" s="19"/>
      <c r="F121" s="19"/>
      <c r="G121" s="19"/>
      <c r="H121" s="19"/>
      <c r="I121" s="19"/>
      <c r="J121" s="19"/>
      <c r="CC121" s="19"/>
    </row>
    <row r="122" spans="3:81" s="3" customFormat="1" ht="15">
      <c r="C122" s="19"/>
      <c r="E122" s="19"/>
      <c r="F122" s="19"/>
      <c r="G122" s="19"/>
      <c r="H122" s="19"/>
      <c r="I122" s="19"/>
      <c r="J122" s="19"/>
      <c r="CC122" s="19"/>
    </row>
    <row r="123" spans="3:81" s="3" customFormat="1" ht="15">
      <c r="C123" s="19"/>
      <c r="E123" s="19"/>
      <c r="F123" s="19"/>
      <c r="G123" s="19"/>
      <c r="H123" s="19"/>
      <c r="I123" s="19"/>
      <c r="J123" s="19"/>
      <c r="CC123" s="19"/>
    </row>
    <row r="124" spans="3:81" s="3" customFormat="1" ht="15">
      <c r="C124" s="19"/>
      <c r="E124" s="19"/>
      <c r="F124" s="19"/>
      <c r="G124" s="19"/>
      <c r="H124" s="19"/>
      <c r="I124" s="19"/>
      <c r="J124" s="19"/>
      <c r="CC124" s="19"/>
    </row>
    <row r="125" spans="3:81" s="3" customFormat="1" ht="15">
      <c r="C125" s="19"/>
      <c r="E125" s="19"/>
      <c r="F125" s="19"/>
      <c r="G125" s="19"/>
      <c r="H125" s="19"/>
      <c r="I125" s="19"/>
      <c r="J125" s="19"/>
      <c r="CC125" s="19"/>
    </row>
    <row r="126" spans="3:81" s="3" customFormat="1" ht="15">
      <c r="C126" s="19"/>
      <c r="E126" s="19"/>
      <c r="F126" s="19"/>
      <c r="G126" s="19"/>
      <c r="H126" s="19"/>
      <c r="I126" s="19"/>
      <c r="J126" s="19"/>
      <c r="CC126" s="19"/>
    </row>
    <row r="127" spans="3:81" s="3" customFormat="1" ht="15">
      <c r="C127" s="19"/>
      <c r="E127" s="19"/>
      <c r="F127" s="19"/>
      <c r="G127" s="19"/>
      <c r="H127" s="19"/>
      <c r="I127" s="19"/>
      <c r="J127" s="19"/>
      <c r="CC127" s="19"/>
    </row>
    <row r="128" spans="3:81" s="3" customFormat="1" ht="15">
      <c r="C128" s="19"/>
      <c r="E128" s="19"/>
      <c r="F128" s="19"/>
      <c r="G128" s="19"/>
      <c r="H128" s="19"/>
      <c r="I128" s="19"/>
      <c r="J128" s="19"/>
      <c r="CC128" s="19"/>
    </row>
    <row r="129" spans="3:81" s="3" customFormat="1" ht="15">
      <c r="C129" s="19"/>
      <c r="E129" s="19"/>
      <c r="F129" s="19"/>
      <c r="G129" s="19"/>
      <c r="H129" s="19"/>
      <c r="I129" s="19"/>
      <c r="J129" s="19"/>
      <c r="CC129" s="19"/>
    </row>
    <row r="130" spans="3:81" s="3" customFormat="1" ht="15">
      <c r="C130" s="19"/>
      <c r="E130" s="19"/>
      <c r="F130" s="19"/>
      <c r="G130" s="19"/>
      <c r="H130" s="19"/>
      <c r="I130" s="19"/>
      <c r="J130" s="19"/>
      <c r="CC130" s="19"/>
    </row>
    <row r="131" spans="3:81" s="3" customFormat="1" ht="15">
      <c r="C131" s="19"/>
      <c r="E131" s="19"/>
      <c r="F131" s="19"/>
      <c r="G131" s="19"/>
      <c r="H131" s="19"/>
      <c r="I131" s="19"/>
      <c r="J131" s="19"/>
      <c r="CC131" s="19"/>
    </row>
    <row r="132" spans="3:81" s="3" customFormat="1" ht="15">
      <c r="C132" s="19"/>
      <c r="E132" s="19"/>
      <c r="F132" s="19"/>
      <c r="G132" s="19"/>
      <c r="H132" s="19"/>
      <c r="I132" s="19"/>
      <c r="J132" s="19"/>
      <c r="CC132" s="19"/>
    </row>
    <row r="133" spans="3:81" s="3" customFormat="1" ht="15">
      <c r="C133" s="19"/>
      <c r="E133" s="19"/>
      <c r="F133" s="19"/>
      <c r="G133" s="19"/>
      <c r="H133" s="19"/>
      <c r="I133" s="19"/>
      <c r="J133" s="19"/>
      <c r="CC133" s="19"/>
    </row>
    <row r="134" spans="3:81" s="3" customFormat="1" ht="15">
      <c r="C134" s="19"/>
      <c r="E134" s="19"/>
      <c r="F134" s="19"/>
      <c r="G134" s="19"/>
      <c r="H134" s="19"/>
      <c r="I134" s="19"/>
      <c r="J134" s="19"/>
      <c r="CC134" s="19"/>
    </row>
    <row r="135" spans="3:81" s="3" customFormat="1" ht="15">
      <c r="C135" s="19"/>
      <c r="E135" s="19"/>
      <c r="F135" s="19"/>
      <c r="G135" s="19"/>
      <c r="H135" s="19"/>
      <c r="I135" s="19"/>
      <c r="J135" s="19"/>
      <c r="CC135" s="19"/>
    </row>
    <row r="136" spans="3:81" s="3" customFormat="1" ht="15">
      <c r="C136" s="19"/>
      <c r="E136" s="19"/>
      <c r="F136" s="19"/>
      <c r="G136" s="19"/>
      <c r="H136" s="19"/>
      <c r="I136" s="19"/>
      <c r="J136" s="19"/>
      <c r="CC136" s="19"/>
    </row>
    <row r="137" spans="3:81" s="3" customFormat="1" ht="15">
      <c r="C137" s="19"/>
      <c r="E137" s="19"/>
      <c r="F137" s="19"/>
      <c r="G137" s="19"/>
      <c r="H137" s="19"/>
      <c r="I137" s="19"/>
      <c r="J137" s="19"/>
      <c r="CC137" s="19"/>
    </row>
    <row r="138" spans="3:81" s="3" customFormat="1" ht="15">
      <c r="C138" s="19"/>
      <c r="E138" s="19"/>
      <c r="F138" s="19"/>
      <c r="G138" s="19"/>
      <c r="H138" s="19"/>
      <c r="I138" s="19"/>
      <c r="J138" s="19"/>
      <c r="CC138" s="19"/>
    </row>
    <row r="139" spans="3:81" s="3" customFormat="1" ht="15">
      <c r="C139" s="19"/>
      <c r="E139" s="19"/>
      <c r="F139" s="19"/>
      <c r="G139" s="19"/>
      <c r="H139" s="19"/>
      <c r="I139" s="19"/>
      <c r="J139" s="19"/>
      <c r="CC139" s="19"/>
    </row>
    <row r="140" spans="3:81" s="3" customFormat="1" ht="15">
      <c r="C140" s="19"/>
      <c r="E140" s="19"/>
      <c r="F140" s="19"/>
      <c r="G140" s="19"/>
      <c r="H140" s="19"/>
      <c r="I140" s="19"/>
      <c r="J140" s="19"/>
      <c r="CC140" s="19"/>
    </row>
    <row r="141" spans="3:81" s="3" customFormat="1" ht="15">
      <c r="C141" s="19"/>
      <c r="E141" s="19"/>
      <c r="F141" s="19"/>
      <c r="G141" s="19"/>
      <c r="H141" s="19"/>
      <c r="I141" s="19"/>
      <c r="J141" s="19"/>
      <c r="CC141" s="19"/>
    </row>
    <row r="142" spans="3:81" s="3" customFormat="1" ht="15">
      <c r="C142" s="19"/>
      <c r="E142" s="19"/>
      <c r="F142" s="19"/>
      <c r="G142" s="19"/>
      <c r="H142" s="19"/>
      <c r="I142" s="19"/>
      <c r="J142" s="19"/>
      <c r="CC142" s="19"/>
    </row>
    <row r="143" spans="3:81" s="3" customFormat="1" ht="15">
      <c r="C143" s="19"/>
      <c r="E143" s="19"/>
      <c r="F143" s="19"/>
      <c r="G143" s="19"/>
      <c r="H143" s="19"/>
      <c r="I143" s="19"/>
      <c r="J143" s="19"/>
      <c r="CC143" s="19"/>
    </row>
    <row r="144" spans="3:81" s="3" customFormat="1" ht="15">
      <c r="C144" s="19"/>
      <c r="E144" s="19"/>
      <c r="F144" s="19"/>
      <c r="G144" s="19"/>
      <c r="H144" s="19"/>
      <c r="I144" s="19"/>
      <c r="J144" s="19"/>
      <c r="CC144" s="19"/>
    </row>
    <row r="145" spans="3:81" s="3" customFormat="1" ht="15">
      <c r="C145" s="19"/>
      <c r="E145" s="19"/>
      <c r="F145" s="19"/>
      <c r="G145" s="19"/>
      <c r="H145" s="19"/>
      <c r="I145" s="19"/>
      <c r="J145" s="19"/>
      <c r="CC145" s="19"/>
    </row>
    <row r="146" spans="3:81" s="3" customFormat="1" ht="15">
      <c r="C146" s="19"/>
      <c r="E146" s="19"/>
      <c r="F146" s="19"/>
      <c r="G146" s="19"/>
      <c r="H146" s="19"/>
      <c r="I146" s="19"/>
      <c r="J146" s="19"/>
      <c r="CC146" s="19"/>
    </row>
    <row r="147" spans="3:81" s="3" customFormat="1" ht="15">
      <c r="C147" s="19"/>
      <c r="E147" s="19"/>
      <c r="F147" s="19"/>
      <c r="G147" s="19"/>
      <c r="H147" s="19"/>
      <c r="I147" s="19"/>
      <c r="J147" s="19"/>
      <c r="CC147" s="19"/>
    </row>
    <row r="148" spans="3:81" s="3" customFormat="1" ht="15">
      <c r="C148" s="19"/>
      <c r="E148" s="19"/>
      <c r="F148" s="19"/>
      <c r="G148" s="19"/>
      <c r="H148" s="19"/>
      <c r="I148" s="19"/>
      <c r="J148" s="19"/>
      <c r="CC148" s="19"/>
    </row>
    <row r="149" spans="3:81" s="3" customFormat="1" ht="15">
      <c r="C149" s="19"/>
      <c r="E149" s="19"/>
      <c r="F149" s="19"/>
      <c r="G149" s="19"/>
      <c r="H149" s="19"/>
      <c r="I149" s="19"/>
      <c r="J149" s="19"/>
      <c r="CC149" s="19"/>
    </row>
    <row r="150" spans="3:81" s="3" customFormat="1" ht="15">
      <c r="C150" s="19"/>
      <c r="E150" s="19"/>
      <c r="F150" s="19"/>
      <c r="G150" s="19"/>
      <c r="H150" s="19"/>
      <c r="I150" s="19"/>
      <c r="J150" s="19"/>
      <c r="CC150" s="19"/>
    </row>
    <row r="151" spans="3:81" s="3" customFormat="1" ht="15">
      <c r="C151" s="19"/>
      <c r="E151" s="19"/>
      <c r="F151" s="19"/>
      <c r="G151" s="19"/>
      <c r="H151" s="19"/>
      <c r="I151" s="19"/>
      <c r="J151" s="19"/>
      <c r="CC151" s="19"/>
    </row>
    <row r="152" spans="3:81" s="3" customFormat="1" ht="15">
      <c r="C152" s="19"/>
      <c r="E152" s="19"/>
      <c r="F152" s="19"/>
      <c r="G152" s="19"/>
      <c r="H152" s="19"/>
      <c r="I152" s="19"/>
      <c r="J152" s="19"/>
      <c r="CC152" s="19"/>
    </row>
    <row r="153" spans="3:81" s="3" customFormat="1" ht="15">
      <c r="C153" s="19"/>
      <c r="E153" s="19"/>
      <c r="F153" s="19"/>
      <c r="G153" s="19"/>
      <c r="H153" s="19"/>
      <c r="I153" s="19"/>
      <c r="J153" s="19"/>
      <c r="CC153" s="19"/>
    </row>
    <row r="154" spans="3:81" s="3" customFormat="1" ht="15">
      <c r="C154" s="19"/>
      <c r="E154" s="19"/>
      <c r="F154" s="19"/>
      <c r="G154" s="19"/>
      <c r="H154" s="19"/>
      <c r="I154" s="19"/>
      <c r="J154" s="19"/>
      <c r="CC154" s="19"/>
    </row>
    <row r="155" spans="3:81" s="3" customFormat="1" ht="15">
      <c r="C155" s="19"/>
      <c r="E155" s="19"/>
      <c r="F155" s="19"/>
      <c r="G155" s="19"/>
      <c r="H155" s="19"/>
      <c r="I155" s="19"/>
      <c r="J155" s="19"/>
      <c r="CC155" s="19"/>
    </row>
    <row r="156" spans="3:81" s="3" customFormat="1" ht="15">
      <c r="C156" s="19"/>
      <c r="E156" s="19"/>
      <c r="F156" s="19"/>
      <c r="G156" s="19"/>
      <c r="H156" s="19"/>
      <c r="I156" s="19"/>
      <c r="J156" s="19"/>
      <c r="CC156" s="19"/>
    </row>
    <row r="157" spans="3:81" s="3" customFormat="1" ht="15">
      <c r="C157" s="19"/>
      <c r="E157" s="19"/>
      <c r="F157" s="19"/>
      <c r="G157" s="19"/>
      <c r="H157" s="19"/>
      <c r="I157" s="19"/>
      <c r="J157" s="19"/>
      <c r="CC157" s="19"/>
    </row>
    <row r="158" spans="3:81" s="3" customFormat="1" ht="15">
      <c r="C158" s="19"/>
      <c r="E158" s="19"/>
      <c r="F158" s="19"/>
      <c r="G158" s="19"/>
      <c r="H158" s="19"/>
      <c r="I158" s="19"/>
      <c r="J158" s="19"/>
      <c r="CC158" s="19"/>
    </row>
    <row r="159" spans="3:81" s="3" customFormat="1" ht="15">
      <c r="C159" s="19"/>
      <c r="E159" s="19"/>
      <c r="F159" s="19"/>
      <c r="G159" s="19"/>
      <c r="H159" s="19"/>
      <c r="I159" s="19"/>
      <c r="J159" s="19"/>
      <c r="CC159" s="19"/>
    </row>
    <row r="160" spans="3:81" s="3" customFormat="1" ht="15">
      <c r="C160" s="19"/>
      <c r="E160" s="19"/>
      <c r="F160" s="19"/>
      <c r="G160" s="19"/>
      <c r="H160" s="19"/>
      <c r="I160" s="19"/>
      <c r="J160" s="19"/>
      <c r="CC160" s="19"/>
    </row>
    <row r="161" spans="3:81" s="3" customFormat="1" ht="15">
      <c r="C161" s="19"/>
      <c r="E161" s="19"/>
      <c r="F161" s="19"/>
      <c r="G161" s="19"/>
      <c r="H161" s="19"/>
      <c r="I161" s="19"/>
      <c r="J161" s="19"/>
      <c r="CC161" s="19"/>
    </row>
    <row r="162" spans="3:81" s="3" customFormat="1" ht="15">
      <c r="C162" s="19"/>
      <c r="E162" s="19"/>
      <c r="F162" s="19"/>
      <c r="G162" s="19"/>
      <c r="H162" s="19"/>
      <c r="I162" s="19"/>
      <c r="J162" s="19"/>
      <c r="CC162" s="19"/>
    </row>
    <row r="163" spans="3:81" s="3" customFormat="1" ht="15">
      <c r="C163" s="19"/>
      <c r="E163" s="19"/>
      <c r="F163" s="19"/>
      <c r="G163" s="19"/>
      <c r="H163" s="19"/>
      <c r="I163" s="19"/>
      <c r="J163" s="19"/>
      <c r="CC163" s="19"/>
    </row>
    <row r="164" spans="3:81" s="3" customFormat="1" ht="15">
      <c r="C164" s="19"/>
      <c r="E164" s="19"/>
      <c r="F164" s="19"/>
      <c r="G164" s="19"/>
      <c r="H164" s="19"/>
      <c r="I164" s="19"/>
      <c r="J164" s="19"/>
      <c r="CC164" s="19"/>
    </row>
    <row r="165" spans="3:81" s="3" customFormat="1" ht="15">
      <c r="C165" s="19"/>
      <c r="E165" s="19"/>
      <c r="F165" s="19"/>
      <c r="G165" s="19"/>
      <c r="H165" s="19"/>
      <c r="I165" s="19"/>
      <c r="J165" s="19"/>
      <c r="CC165" s="19"/>
    </row>
    <row r="166" spans="3:81" s="3" customFormat="1" ht="15">
      <c r="C166" s="19"/>
      <c r="E166" s="19"/>
      <c r="F166" s="19"/>
      <c r="G166" s="19"/>
      <c r="H166" s="19"/>
      <c r="I166" s="19"/>
      <c r="J166" s="19"/>
      <c r="CC166" s="19"/>
    </row>
    <row r="167" spans="3:81" s="3" customFormat="1" ht="15">
      <c r="C167" s="19"/>
      <c r="E167" s="19"/>
      <c r="F167" s="19"/>
      <c r="G167" s="19"/>
      <c r="H167" s="19"/>
      <c r="I167" s="19"/>
      <c r="J167" s="19"/>
      <c r="CC167" s="19"/>
    </row>
    <row r="168" spans="3:81" s="3" customFormat="1" ht="15">
      <c r="C168" s="19"/>
      <c r="E168" s="19"/>
      <c r="F168" s="19"/>
      <c r="G168" s="19"/>
      <c r="H168" s="19"/>
      <c r="I168" s="19"/>
      <c r="J168" s="19"/>
      <c r="CC168" s="19"/>
    </row>
    <row r="169" spans="3:81" s="3" customFormat="1" ht="15">
      <c r="C169" s="19"/>
      <c r="E169" s="19"/>
      <c r="F169" s="19"/>
      <c r="G169" s="19"/>
      <c r="H169" s="19"/>
      <c r="I169" s="19"/>
      <c r="J169" s="19"/>
      <c r="CC169" s="19"/>
    </row>
    <row r="170" spans="3:81" s="3" customFormat="1" ht="15">
      <c r="C170" s="19"/>
      <c r="E170" s="19"/>
      <c r="F170" s="19"/>
      <c r="G170" s="19"/>
      <c r="H170" s="19"/>
      <c r="I170" s="19"/>
      <c r="J170" s="19"/>
      <c r="CC170" s="19"/>
    </row>
    <row r="171" spans="3:81" s="3" customFormat="1" ht="15">
      <c r="C171" s="19"/>
      <c r="E171" s="19"/>
      <c r="F171" s="19"/>
      <c r="G171" s="19"/>
      <c r="H171" s="19"/>
      <c r="I171" s="19"/>
      <c r="J171" s="19"/>
      <c r="CC171" s="19"/>
    </row>
    <row r="172" spans="3:81" s="3" customFormat="1" ht="15">
      <c r="C172" s="19"/>
      <c r="E172" s="19"/>
      <c r="F172" s="19"/>
      <c r="G172" s="19"/>
      <c r="H172" s="19"/>
      <c r="I172" s="19"/>
      <c r="J172" s="19"/>
      <c r="CC172" s="19"/>
    </row>
    <row r="173" spans="3:81" s="3" customFormat="1" ht="15">
      <c r="C173" s="19"/>
      <c r="E173" s="19"/>
      <c r="F173" s="19"/>
      <c r="G173" s="19"/>
      <c r="H173" s="19"/>
      <c r="I173" s="19"/>
      <c r="J173" s="19"/>
      <c r="CC173" s="19"/>
    </row>
    <row r="174" spans="3:81" s="3" customFormat="1" ht="15">
      <c r="C174" s="19"/>
      <c r="E174" s="19"/>
      <c r="F174" s="19"/>
      <c r="G174" s="19"/>
      <c r="H174" s="19"/>
      <c r="I174" s="19"/>
      <c r="J174" s="19"/>
      <c r="CC174" s="19"/>
    </row>
    <row r="175" spans="3:81" s="3" customFormat="1" ht="15">
      <c r="C175" s="19"/>
      <c r="E175" s="19"/>
      <c r="F175" s="19"/>
      <c r="G175" s="19"/>
      <c r="H175" s="19"/>
      <c r="I175" s="19"/>
      <c r="J175" s="19"/>
      <c r="CC175" s="19"/>
    </row>
    <row r="176" spans="3:81" s="3" customFormat="1" ht="15">
      <c r="C176" s="19"/>
      <c r="E176" s="19"/>
      <c r="F176" s="19"/>
      <c r="G176" s="19"/>
      <c r="H176" s="19"/>
      <c r="I176" s="19"/>
      <c r="J176" s="19"/>
      <c r="CC176" s="19"/>
    </row>
    <row r="177" spans="3:81" s="3" customFormat="1" ht="15">
      <c r="C177" s="19"/>
      <c r="E177" s="19"/>
      <c r="F177" s="19"/>
      <c r="G177" s="19"/>
      <c r="H177" s="19"/>
      <c r="I177" s="19"/>
      <c r="J177" s="19"/>
      <c r="CC177" s="19"/>
    </row>
    <row r="178" spans="3:81" s="3" customFormat="1" ht="15">
      <c r="C178" s="19"/>
      <c r="E178" s="19"/>
      <c r="F178" s="19"/>
      <c r="G178" s="19"/>
      <c r="H178" s="19"/>
      <c r="I178" s="19"/>
      <c r="J178" s="19"/>
      <c r="CC178" s="19"/>
    </row>
    <row r="179" spans="3:81" s="3" customFormat="1" ht="15">
      <c r="C179" s="19"/>
      <c r="E179" s="19"/>
      <c r="F179" s="19"/>
      <c r="G179" s="19"/>
      <c r="H179" s="19"/>
      <c r="I179" s="19"/>
      <c r="J179" s="19"/>
      <c r="CC179" s="19"/>
    </row>
    <row r="180" spans="3:81" s="3" customFormat="1" ht="15">
      <c r="C180" s="19"/>
      <c r="E180" s="19"/>
      <c r="F180" s="19"/>
      <c r="G180" s="19"/>
      <c r="H180" s="19"/>
      <c r="I180" s="19"/>
      <c r="J180" s="19"/>
      <c r="CC180" s="19"/>
    </row>
    <row r="181" spans="3:81" s="3" customFormat="1" ht="15">
      <c r="C181" s="19"/>
      <c r="E181" s="19"/>
      <c r="F181" s="19"/>
      <c r="G181" s="19"/>
      <c r="H181" s="19"/>
      <c r="I181" s="19"/>
      <c r="J181" s="19"/>
      <c r="CC181" s="19"/>
    </row>
    <row r="182" spans="3:81" s="3" customFormat="1" ht="15">
      <c r="C182" s="19"/>
      <c r="E182" s="19"/>
      <c r="F182" s="19"/>
      <c r="G182" s="19"/>
      <c r="H182" s="19"/>
      <c r="I182" s="19"/>
      <c r="J182" s="19"/>
      <c r="CC182" s="19"/>
    </row>
    <row r="183" spans="3:81" s="3" customFormat="1" ht="15">
      <c r="C183" s="19"/>
      <c r="E183" s="19"/>
      <c r="F183" s="19"/>
      <c r="G183" s="19"/>
      <c r="H183" s="19"/>
      <c r="I183" s="19"/>
      <c r="J183" s="19"/>
      <c r="CC183" s="19"/>
    </row>
    <row r="184" spans="3:81" s="3" customFormat="1" ht="15">
      <c r="C184" s="19"/>
      <c r="E184" s="19"/>
      <c r="F184" s="19"/>
      <c r="G184" s="19"/>
      <c r="H184" s="19"/>
      <c r="I184" s="19"/>
      <c r="J184" s="19"/>
      <c r="CC184" s="19"/>
    </row>
    <row r="185" spans="3:81" s="3" customFormat="1" ht="15">
      <c r="C185" s="19"/>
      <c r="E185" s="19"/>
      <c r="F185" s="19"/>
      <c r="G185" s="19"/>
      <c r="H185" s="19"/>
      <c r="I185" s="19"/>
      <c r="J185" s="19"/>
      <c r="CC185" s="19"/>
    </row>
    <row r="186" spans="3:81" s="3" customFormat="1" ht="15">
      <c r="C186" s="19"/>
      <c r="E186" s="19"/>
      <c r="F186" s="19"/>
      <c r="G186" s="19"/>
      <c r="H186" s="19"/>
      <c r="I186" s="19"/>
      <c r="J186" s="19"/>
      <c r="CC186" s="19"/>
    </row>
    <row r="187" spans="3:81" s="3" customFormat="1" ht="15">
      <c r="C187" s="19"/>
      <c r="E187" s="19"/>
      <c r="F187" s="19"/>
      <c r="G187" s="19"/>
      <c r="H187" s="19"/>
      <c r="I187" s="19"/>
      <c r="J187" s="19"/>
      <c r="CC187" s="19"/>
    </row>
    <row r="188" spans="3:81" s="3" customFormat="1" ht="15">
      <c r="C188" s="19"/>
      <c r="E188" s="19"/>
      <c r="F188" s="19"/>
      <c r="G188" s="19"/>
      <c r="H188" s="19"/>
      <c r="I188" s="19"/>
      <c r="J188" s="19"/>
      <c r="CC188" s="19"/>
    </row>
    <row r="189" spans="3:81" s="3" customFormat="1" ht="15">
      <c r="C189" s="19"/>
      <c r="E189" s="19"/>
      <c r="F189" s="19"/>
      <c r="G189" s="19"/>
      <c r="H189" s="19"/>
      <c r="I189" s="19"/>
      <c r="J189" s="19"/>
      <c r="CC189" s="19"/>
    </row>
    <row r="190" spans="3:81" s="3" customFormat="1" ht="15">
      <c r="C190" s="19"/>
      <c r="E190" s="19"/>
      <c r="F190" s="19"/>
      <c r="G190" s="19"/>
      <c r="H190" s="19"/>
      <c r="I190" s="19"/>
      <c r="J190" s="19"/>
      <c r="CC190" s="19"/>
    </row>
    <row r="191" spans="3:81" s="3" customFormat="1" ht="15">
      <c r="C191" s="19"/>
      <c r="E191" s="19"/>
      <c r="F191" s="19"/>
      <c r="G191" s="19"/>
      <c r="H191" s="19"/>
      <c r="I191" s="19"/>
      <c r="J191" s="19"/>
      <c r="CC191" s="19"/>
    </row>
    <row r="192" spans="3:81" s="3" customFormat="1" ht="15">
      <c r="C192" s="19"/>
      <c r="E192" s="19"/>
      <c r="F192" s="19"/>
      <c r="G192" s="19"/>
      <c r="H192" s="19"/>
      <c r="I192" s="19"/>
      <c r="J192" s="19"/>
      <c r="CC192" s="19"/>
    </row>
    <row r="193" spans="3:81" s="3" customFormat="1" ht="15">
      <c r="C193" s="19"/>
      <c r="E193" s="19"/>
      <c r="F193" s="19"/>
      <c r="G193" s="19"/>
      <c r="H193" s="19"/>
      <c r="I193" s="19"/>
      <c r="J193" s="19"/>
      <c r="CC193" s="19"/>
    </row>
    <row r="194" spans="3:81" s="3" customFormat="1" ht="15">
      <c r="C194" s="19"/>
      <c r="E194" s="19"/>
      <c r="F194" s="19"/>
      <c r="G194" s="19"/>
      <c r="H194" s="19"/>
      <c r="I194" s="19"/>
      <c r="J194" s="19"/>
      <c r="CC194" s="19"/>
    </row>
    <row r="195" spans="3:81" s="3" customFormat="1" ht="15">
      <c r="C195" s="19"/>
      <c r="E195" s="19"/>
      <c r="F195" s="19"/>
      <c r="G195" s="19"/>
      <c r="H195" s="19"/>
      <c r="I195" s="19"/>
      <c r="J195" s="19"/>
      <c r="CC195" s="19"/>
    </row>
    <row r="196" spans="3:81" s="3" customFormat="1" ht="15">
      <c r="C196" s="19"/>
      <c r="E196" s="19"/>
      <c r="F196" s="19"/>
      <c r="G196" s="19"/>
      <c r="H196" s="19"/>
      <c r="I196" s="19"/>
      <c r="J196" s="19"/>
      <c r="CC196" s="19"/>
    </row>
    <row r="197" spans="3:81" s="3" customFormat="1" ht="15">
      <c r="C197" s="19"/>
      <c r="E197" s="19"/>
      <c r="F197" s="19"/>
      <c r="G197" s="19"/>
      <c r="H197" s="19"/>
      <c r="I197" s="19"/>
      <c r="J197" s="19"/>
      <c r="CC197" s="19"/>
    </row>
    <row r="198" spans="3:81" s="3" customFormat="1" ht="15">
      <c r="C198" s="19"/>
      <c r="E198" s="19"/>
      <c r="F198" s="19"/>
      <c r="G198" s="19"/>
      <c r="H198" s="19"/>
      <c r="I198" s="19"/>
      <c r="J198" s="19"/>
      <c r="CC198" s="19"/>
    </row>
    <row r="199" spans="3:81" s="3" customFormat="1" ht="15">
      <c r="C199" s="19"/>
      <c r="E199" s="19"/>
      <c r="F199" s="19"/>
      <c r="G199" s="19"/>
      <c r="H199" s="19"/>
      <c r="I199" s="19"/>
      <c r="J199" s="19"/>
      <c r="CC199" s="19"/>
    </row>
    <row r="200" spans="3:81" s="3" customFormat="1" ht="15">
      <c r="C200" s="19"/>
      <c r="E200" s="19"/>
      <c r="F200" s="19"/>
      <c r="G200" s="19"/>
      <c r="H200" s="19"/>
      <c r="I200" s="19"/>
      <c r="J200" s="19"/>
      <c r="CC200" s="19"/>
    </row>
    <row r="201" spans="3:81" s="3" customFormat="1" ht="15">
      <c r="C201" s="19"/>
      <c r="E201" s="19"/>
      <c r="F201" s="19"/>
      <c r="G201" s="19"/>
      <c r="H201" s="19"/>
      <c r="I201" s="19"/>
      <c r="J201" s="19"/>
      <c r="CC201" s="19"/>
    </row>
    <row r="202" spans="3:81" s="3" customFormat="1" ht="15">
      <c r="C202" s="19"/>
      <c r="E202" s="19"/>
      <c r="F202" s="19"/>
      <c r="G202" s="19"/>
      <c r="H202" s="19"/>
      <c r="I202" s="19"/>
      <c r="J202" s="19"/>
      <c r="CC202" s="19"/>
    </row>
    <row r="203" spans="3:81" s="3" customFormat="1" ht="15">
      <c r="C203" s="19"/>
      <c r="E203" s="19"/>
      <c r="F203" s="19"/>
      <c r="G203" s="19"/>
      <c r="H203" s="19"/>
      <c r="I203" s="19"/>
      <c r="J203" s="19"/>
      <c r="CC203" s="19"/>
    </row>
    <row r="204" spans="3:81" s="3" customFormat="1" ht="15">
      <c r="C204" s="19"/>
      <c r="E204" s="19"/>
      <c r="F204" s="19"/>
      <c r="G204" s="19"/>
      <c r="H204" s="19"/>
      <c r="I204" s="19"/>
      <c r="J204" s="19"/>
      <c r="CC204" s="19"/>
    </row>
    <row r="205" spans="3:81" s="3" customFormat="1" ht="15">
      <c r="C205" s="19"/>
      <c r="E205" s="19"/>
      <c r="F205" s="19"/>
      <c r="G205" s="19"/>
      <c r="H205" s="19"/>
      <c r="I205" s="19"/>
      <c r="J205" s="19"/>
      <c r="CC205" s="19"/>
    </row>
    <row r="206" spans="3:81" s="3" customFormat="1" ht="15">
      <c r="C206" s="19"/>
      <c r="E206" s="19"/>
      <c r="F206" s="19"/>
      <c r="G206" s="19"/>
      <c r="H206" s="19"/>
      <c r="I206" s="19"/>
      <c r="J206" s="19"/>
      <c r="CC206" s="19"/>
    </row>
    <row r="207" spans="3:81" s="3" customFormat="1" ht="15">
      <c r="C207" s="19"/>
      <c r="E207" s="19"/>
      <c r="F207" s="19"/>
      <c r="G207" s="19"/>
      <c r="H207" s="19"/>
      <c r="I207" s="19"/>
      <c r="J207" s="19"/>
      <c r="CC207" s="19"/>
    </row>
    <row r="208" spans="3:81" s="3" customFormat="1" ht="15">
      <c r="C208" s="19"/>
      <c r="E208" s="19"/>
      <c r="F208" s="19"/>
      <c r="G208" s="19"/>
      <c r="H208" s="19"/>
      <c r="I208" s="19"/>
      <c r="J208" s="19"/>
      <c r="CC208" s="19"/>
    </row>
    <row r="209" spans="3:81" s="3" customFormat="1" ht="15">
      <c r="C209" s="19"/>
      <c r="E209" s="19"/>
      <c r="F209" s="19"/>
      <c r="G209" s="19"/>
      <c r="H209" s="19"/>
      <c r="I209" s="19"/>
      <c r="J209" s="19"/>
      <c r="CC209" s="19"/>
    </row>
    <row r="210" spans="3:81" s="3" customFormat="1" ht="15">
      <c r="C210" s="19"/>
      <c r="E210" s="19"/>
      <c r="F210" s="19"/>
      <c r="G210" s="19"/>
      <c r="H210" s="19"/>
      <c r="I210" s="19"/>
      <c r="J210" s="19"/>
      <c r="CC210" s="19"/>
    </row>
    <row r="211" spans="3:81" s="3" customFormat="1" ht="15">
      <c r="C211" s="19"/>
      <c r="E211" s="19"/>
      <c r="F211" s="19"/>
      <c r="G211" s="19"/>
      <c r="H211" s="19"/>
      <c r="I211" s="19"/>
      <c r="J211" s="19"/>
      <c r="CC211" s="19"/>
    </row>
    <row r="212" spans="3:81" s="3" customFormat="1" ht="15">
      <c r="C212" s="19"/>
      <c r="E212" s="19"/>
      <c r="F212" s="19"/>
      <c r="G212" s="19"/>
      <c r="H212" s="19"/>
      <c r="I212" s="19"/>
      <c r="J212" s="19"/>
      <c r="CC212" s="19"/>
    </row>
    <row r="213" spans="3:81" s="3" customFormat="1" ht="15">
      <c r="C213" s="19"/>
      <c r="E213" s="19"/>
      <c r="F213" s="19"/>
      <c r="G213" s="19"/>
      <c r="H213" s="19"/>
      <c r="I213" s="19"/>
      <c r="J213" s="19"/>
      <c r="CC213" s="19"/>
    </row>
    <row r="214" spans="3:81" s="3" customFormat="1" ht="15">
      <c r="C214" s="19"/>
      <c r="E214" s="19"/>
      <c r="F214" s="19"/>
      <c r="G214" s="19"/>
      <c r="H214" s="19"/>
      <c r="I214" s="19"/>
      <c r="J214" s="19"/>
      <c r="CC214" s="19"/>
    </row>
    <row r="215" spans="3:81" s="3" customFormat="1" ht="15">
      <c r="C215" s="19"/>
      <c r="E215" s="19"/>
      <c r="F215" s="19"/>
      <c r="G215" s="19"/>
      <c r="H215" s="19"/>
      <c r="I215" s="19"/>
      <c r="J215" s="19"/>
      <c r="CC215" s="19"/>
    </row>
    <row r="216" spans="3:81" s="3" customFormat="1" ht="15">
      <c r="C216" s="19"/>
      <c r="E216" s="19"/>
      <c r="F216" s="19"/>
      <c r="G216" s="19"/>
      <c r="H216" s="19"/>
      <c r="I216" s="19"/>
      <c r="J216" s="19"/>
      <c r="CC216" s="19"/>
    </row>
    <row r="217" spans="3:81" s="3" customFormat="1" ht="15">
      <c r="C217" s="19"/>
      <c r="E217" s="19"/>
      <c r="F217" s="19"/>
      <c r="G217" s="19"/>
      <c r="H217" s="19"/>
      <c r="I217" s="19"/>
      <c r="J217" s="19"/>
      <c r="CC217" s="19"/>
    </row>
    <row r="218" spans="3:81" s="3" customFormat="1" ht="15">
      <c r="C218" s="19"/>
      <c r="E218" s="19"/>
      <c r="F218" s="19"/>
      <c r="G218" s="19"/>
      <c r="H218" s="19"/>
      <c r="I218" s="19"/>
      <c r="J218" s="19"/>
      <c r="CC218" s="19"/>
    </row>
    <row r="219" spans="3:81" s="3" customFormat="1" ht="15">
      <c r="C219" s="19"/>
      <c r="E219" s="19"/>
      <c r="F219" s="19"/>
      <c r="G219" s="19"/>
      <c r="H219" s="19"/>
      <c r="I219" s="19"/>
      <c r="J219" s="19"/>
      <c r="CC219" s="19"/>
    </row>
    <row r="220" spans="3:81" s="3" customFormat="1" ht="15">
      <c r="C220" s="19"/>
      <c r="E220" s="19"/>
      <c r="F220" s="19"/>
      <c r="G220" s="19"/>
      <c r="H220" s="19"/>
      <c r="I220" s="19"/>
      <c r="J220" s="19"/>
      <c r="CC220" s="19"/>
    </row>
    <row r="221" spans="3:81" s="3" customFormat="1" ht="15">
      <c r="C221" s="19"/>
      <c r="E221" s="19"/>
      <c r="F221" s="19"/>
      <c r="G221" s="19"/>
      <c r="H221" s="19"/>
      <c r="I221" s="19"/>
      <c r="J221" s="19"/>
      <c r="CC221" s="19"/>
    </row>
    <row r="222" spans="3:81" s="3" customFormat="1" ht="15">
      <c r="C222" s="19"/>
      <c r="E222" s="19"/>
      <c r="F222" s="19"/>
      <c r="G222" s="19"/>
      <c r="H222" s="19"/>
      <c r="I222" s="19"/>
      <c r="J222" s="19"/>
      <c r="CC222" s="19"/>
    </row>
    <row r="223" spans="3:81" s="3" customFormat="1" ht="15">
      <c r="C223" s="19"/>
      <c r="E223" s="19"/>
      <c r="F223" s="19"/>
      <c r="G223" s="19"/>
      <c r="H223" s="19"/>
      <c r="I223" s="19"/>
      <c r="J223" s="19"/>
      <c r="CC223" s="19"/>
    </row>
    <row r="224" spans="3:81" s="3" customFormat="1" ht="15">
      <c r="C224" s="19"/>
      <c r="E224" s="19"/>
      <c r="F224" s="19"/>
      <c r="G224" s="19"/>
      <c r="H224" s="19"/>
      <c r="I224" s="19"/>
      <c r="J224" s="19"/>
      <c r="CC224" s="19"/>
    </row>
    <row r="225" spans="3:81" s="3" customFormat="1" ht="15">
      <c r="C225" s="19"/>
      <c r="E225" s="19"/>
      <c r="F225" s="19"/>
      <c r="G225" s="19"/>
      <c r="H225" s="19"/>
      <c r="I225" s="19"/>
      <c r="J225" s="19"/>
      <c r="CC225" s="19"/>
    </row>
    <row r="226" spans="3:81" s="3" customFormat="1" ht="15">
      <c r="C226" s="19"/>
      <c r="E226" s="19"/>
      <c r="F226" s="19"/>
      <c r="G226" s="19"/>
      <c r="H226" s="19"/>
      <c r="I226" s="19"/>
      <c r="J226" s="19"/>
      <c r="CC226" s="19"/>
    </row>
    <row r="227" spans="3:81" s="3" customFormat="1" ht="15">
      <c r="C227" s="19"/>
      <c r="E227" s="19"/>
      <c r="F227" s="19"/>
      <c r="G227" s="19"/>
      <c r="H227" s="19"/>
      <c r="I227" s="19"/>
      <c r="J227" s="19"/>
      <c r="CC227" s="19"/>
    </row>
    <row r="228" spans="3:81" s="3" customFormat="1" ht="15">
      <c r="C228" s="19"/>
      <c r="E228" s="19"/>
      <c r="F228" s="19"/>
      <c r="G228" s="19"/>
      <c r="H228" s="19"/>
      <c r="I228" s="19"/>
      <c r="J228" s="19"/>
      <c r="CC228" s="19"/>
    </row>
    <row r="229" spans="3:81" s="3" customFormat="1" ht="15">
      <c r="C229" s="19"/>
      <c r="E229" s="19"/>
      <c r="F229" s="19"/>
      <c r="G229" s="19"/>
      <c r="H229" s="19"/>
      <c r="I229" s="19"/>
      <c r="J229" s="19"/>
      <c r="CC229" s="19"/>
    </row>
    <row r="230" spans="3:81" s="3" customFormat="1" ht="15">
      <c r="C230" s="19"/>
      <c r="E230" s="19"/>
      <c r="F230" s="19"/>
      <c r="G230" s="19"/>
      <c r="H230" s="19"/>
      <c r="I230" s="19"/>
      <c r="J230" s="19"/>
      <c r="CC230" s="19"/>
    </row>
    <row r="231" spans="3:81" s="3" customFormat="1" ht="15">
      <c r="C231" s="19"/>
      <c r="E231" s="19"/>
      <c r="F231" s="19"/>
      <c r="G231" s="19"/>
      <c r="H231" s="19"/>
      <c r="I231" s="19"/>
      <c r="J231" s="19"/>
      <c r="CC231" s="19"/>
    </row>
    <row r="232" spans="3:81" s="3" customFormat="1" ht="15">
      <c r="C232" s="19"/>
      <c r="E232" s="19"/>
      <c r="F232" s="19"/>
      <c r="G232" s="19"/>
      <c r="H232" s="19"/>
      <c r="I232" s="19"/>
      <c r="J232" s="19"/>
      <c r="CC232" s="19"/>
    </row>
    <row r="233" spans="3:81" s="3" customFormat="1" ht="15">
      <c r="C233" s="19"/>
      <c r="E233" s="19"/>
      <c r="F233" s="19"/>
      <c r="G233" s="19"/>
      <c r="H233" s="19"/>
      <c r="I233" s="19"/>
      <c r="J233" s="19"/>
      <c r="CC233" s="19"/>
    </row>
    <row r="234" spans="3:81" s="3" customFormat="1" ht="15">
      <c r="C234" s="19"/>
      <c r="E234" s="19"/>
      <c r="F234" s="19"/>
      <c r="G234" s="19"/>
      <c r="H234" s="19"/>
      <c r="I234" s="19"/>
      <c r="J234" s="19"/>
      <c r="CC234" s="19"/>
    </row>
    <row r="235" spans="3:81" s="3" customFormat="1" ht="15">
      <c r="C235" s="19"/>
      <c r="E235" s="19"/>
      <c r="F235" s="19"/>
      <c r="G235" s="19"/>
      <c r="H235" s="19"/>
      <c r="I235" s="19"/>
      <c r="J235" s="19"/>
      <c r="CC235" s="19"/>
    </row>
    <row r="236" spans="3:81" s="3" customFormat="1" ht="15">
      <c r="C236" s="19"/>
      <c r="E236" s="19"/>
      <c r="F236" s="19"/>
      <c r="G236" s="19"/>
      <c r="H236" s="19"/>
      <c r="I236" s="19"/>
      <c r="J236" s="19"/>
      <c r="CC236" s="19"/>
    </row>
    <row r="237" spans="3:81" s="3" customFormat="1" ht="15">
      <c r="C237" s="19"/>
      <c r="E237" s="19"/>
      <c r="F237" s="19"/>
      <c r="G237" s="19"/>
      <c r="H237" s="19"/>
      <c r="I237" s="19"/>
      <c r="J237" s="19"/>
      <c r="CC237" s="19"/>
    </row>
    <row r="238" spans="3:81" s="3" customFormat="1" ht="15">
      <c r="C238" s="19"/>
      <c r="E238" s="19"/>
      <c r="F238" s="19"/>
      <c r="G238" s="19"/>
      <c r="H238" s="19"/>
      <c r="I238" s="19"/>
      <c r="J238" s="19"/>
      <c r="CC238" s="19"/>
    </row>
    <row r="239" spans="3:81" s="3" customFormat="1" ht="15">
      <c r="C239" s="19"/>
      <c r="E239" s="19"/>
      <c r="F239" s="19"/>
      <c r="G239" s="19"/>
      <c r="H239" s="19"/>
      <c r="I239" s="19"/>
      <c r="J239" s="19"/>
      <c r="CC239" s="19"/>
    </row>
    <row r="240" spans="3:81" s="3" customFormat="1" ht="15">
      <c r="C240" s="19"/>
      <c r="E240" s="19"/>
      <c r="F240" s="19"/>
      <c r="G240" s="19"/>
      <c r="H240" s="19"/>
      <c r="I240" s="19"/>
      <c r="J240" s="19"/>
      <c r="CC240" s="19"/>
    </row>
    <row r="241" spans="3:81" s="3" customFormat="1" ht="15">
      <c r="C241" s="19"/>
      <c r="E241" s="19"/>
      <c r="F241" s="19"/>
      <c r="G241" s="19"/>
      <c r="H241" s="19"/>
      <c r="I241" s="19"/>
      <c r="J241" s="19"/>
      <c r="CC241" s="19"/>
    </row>
    <row r="242" spans="3:81" s="3" customFormat="1" ht="15">
      <c r="C242" s="19"/>
      <c r="E242" s="19"/>
      <c r="F242" s="19"/>
      <c r="G242" s="19"/>
      <c r="H242" s="19"/>
      <c r="I242" s="19"/>
      <c r="J242" s="19"/>
      <c r="CC242" s="19"/>
    </row>
    <row r="243" spans="3:81" s="3" customFormat="1" ht="15">
      <c r="C243" s="19"/>
      <c r="E243" s="19"/>
      <c r="F243" s="19"/>
      <c r="G243" s="19"/>
      <c r="H243" s="19"/>
      <c r="I243" s="19"/>
      <c r="J243" s="19"/>
      <c r="CC243" s="19"/>
    </row>
    <row r="244" spans="3:81" s="3" customFormat="1" ht="15">
      <c r="C244" s="19"/>
      <c r="E244" s="19"/>
      <c r="F244" s="19"/>
      <c r="G244" s="19"/>
      <c r="H244" s="19"/>
      <c r="I244" s="19"/>
      <c r="J244" s="19"/>
      <c r="CC244" s="19"/>
    </row>
    <row r="245" spans="3:81" s="3" customFormat="1" ht="15">
      <c r="C245" s="19"/>
      <c r="E245" s="19"/>
      <c r="F245" s="19"/>
      <c r="G245" s="19"/>
      <c r="H245" s="19"/>
      <c r="I245" s="19"/>
      <c r="J245" s="19"/>
      <c r="CC245" s="19"/>
    </row>
    <row r="246" spans="3:81" s="3" customFormat="1" ht="15">
      <c r="C246" s="19"/>
      <c r="E246" s="19"/>
      <c r="F246" s="19"/>
      <c r="G246" s="19"/>
      <c r="H246" s="19"/>
      <c r="I246" s="19"/>
      <c r="J246" s="19"/>
      <c r="CC246" s="19"/>
    </row>
    <row r="247" spans="3:81" s="3" customFormat="1" ht="15">
      <c r="C247" s="19"/>
      <c r="E247" s="19"/>
      <c r="F247" s="19"/>
      <c r="G247" s="19"/>
      <c r="H247" s="19"/>
      <c r="I247" s="19"/>
      <c r="J247" s="19"/>
      <c r="CC247" s="19"/>
    </row>
    <row r="248" spans="3:81" s="3" customFormat="1" ht="15">
      <c r="C248" s="19"/>
      <c r="E248" s="19"/>
      <c r="F248" s="19"/>
      <c r="G248" s="19"/>
      <c r="H248" s="19"/>
      <c r="I248" s="19"/>
      <c r="J248" s="19"/>
      <c r="CC248" s="19"/>
    </row>
    <row r="249" spans="3:81" s="3" customFormat="1" ht="15">
      <c r="C249" s="19"/>
      <c r="E249" s="19"/>
      <c r="F249" s="19"/>
      <c r="G249" s="19"/>
      <c r="H249" s="19"/>
      <c r="I249" s="19"/>
      <c r="J249" s="19"/>
      <c r="CC249" s="19"/>
    </row>
    <row r="250" spans="3:81" s="3" customFormat="1" ht="15">
      <c r="C250" s="19"/>
      <c r="E250" s="19"/>
      <c r="F250" s="19"/>
      <c r="G250" s="19"/>
      <c r="H250" s="19"/>
      <c r="I250" s="19"/>
      <c r="J250" s="19"/>
      <c r="CC250" s="19"/>
    </row>
    <row r="251" spans="3:81" s="3" customFormat="1" ht="15">
      <c r="C251" s="19"/>
      <c r="E251" s="19"/>
      <c r="F251" s="19"/>
      <c r="G251" s="19"/>
      <c r="H251" s="19"/>
      <c r="I251" s="19"/>
      <c r="J251" s="19"/>
      <c r="CC251" s="19"/>
    </row>
    <row r="252" spans="3:81" s="3" customFormat="1" ht="15">
      <c r="C252" s="19"/>
      <c r="E252" s="19"/>
      <c r="F252" s="19"/>
      <c r="G252" s="19"/>
      <c r="H252" s="19"/>
      <c r="I252" s="19"/>
      <c r="J252" s="19"/>
      <c r="CC252" s="19"/>
    </row>
    <row r="253" spans="3:81" s="3" customFormat="1" ht="15">
      <c r="C253" s="19"/>
      <c r="E253" s="19"/>
      <c r="F253" s="19"/>
      <c r="G253" s="19"/>
      <c r="H253" s="19"/>
      <c r="I253" s="19"/>
      <c r="J253" s="19"/>
      <c r="CC253" s="19"/>
    </row>
    <row r="254" spans="3:81" s="3" customFormat="1" ht="15">
      <c r="C254" s="19"/>
      <c r="E254" s="19"/>
      <c r="F254" s="19"/>
      <c r="G254" s="19"/>
      <c r="H254" s="19"/>
      <c r="I254" s="19"/>
      <c r="J254" s="19"/>
      <c r="CC254" s="19"/>
    </row>
    <row r="255" spans="3:81" s="3" customFormat="1" ht="15">
      <c r="C255" s="19"/>
      <c r="E255" s="19"/>
      <c r="F255" s="19"/>
      <c r="G255" s="19"/>
      <c r="H255" s="19"/>
      <c r="I255" s="19"/>
      <c r="J255" s="19"/>
      <c r="CC255" s="19"/>
    </row>
    <row r="256" spans="3:81" s="3" customFormat="1" ht="15">
      <c r="C256" s="19"/>
      <c r="E256" s="19"/>
      <c r="F256" s="19"/>
      <c r="G256" s="19"/>
      <c r="H256" s="19"/>
      <c r="I256" s="19"/>
      <c r="J256" s="19"/>
      <c r="CC256" s="19"/>
    </row>
    <row r="257" spans="3:81" s="3" customFormat="1" ht="15">
      <c r="C257" s="19"/>
      <c r="E257" s="19"/>
      <c r="F257" s="19"/>
      <c r="G257" s="19"/>
      <c r="H257" s="19"/>
      <c r="I257" s="19"/>
      <c r="J257" s="19"/>
      <c r="CC257" s="19"/>
    </row>
    <row r="258" spans="3:81" s="3" customFormat="1" ht="15">
      <c r="C258" s="19"/>
      <c r="E258" s="19"/>
      <c r="F258" s="19"/>
      <c r="G258" s="19"/>
      <c r="H258" s="19"/>
      <c r="I258" s="19"/>
      <c r="J258" s="19"/>
      <c r="CC258" s="19"/>
    </row>
    <row r="259" spans="3:81" s="3" customFormat="1" ht="15">
      <c r="C259" s="19"/>
      <c r="E259" s="19"/>
      <c r="F259" s="19"/>
      <c r="G259" s="19"/>
      <c r="H259" s="19"/>
      <c r="I259" s="19"/>
      <c r="J259" s="19"/>
      <c r="CC259" s="19"/>
    </row>
    <row r="260" spans="3:81" s="3" customFormat="1" ht="15">
      <c r="C260" s="19"/>
      <c r="E260" s="19"/>
      <c r="F260" s="19"/>
      <c r="G260" s="19"/>
      <c r="H260" s="19"/>
      <c r="I260" s="19"/>
      <c r="J260" s="19"/>
      <c r="CC260" s="19"/>
    </row>
    <row r="261" spans="3:81" s="3" customFormat="1" ht="15">
      <c r="C261" s="19"/>
      <c r="E261" s="19"/>
      <c r="F261" s="19"/>
      <c r="G261" s="19"/>
      <c r="H261" s="19"/>
      <c r="I261" s="19"/>
      <c r="J261" s="19"/>
      <c r="CC261" s="19"/>
    </row>
    <row r="262" spans="3:81" s="3" customFormat="1" ht="15">
      <c r="C262" s="19"/>
      <c r="E262" s="19"/>
      <c r="F262" s="19"/>
      <c r="G262" s="19"/>
      <c r="H262" s="19"/>
      <c r="I262" s="19"/>
      <c r="J262" s="19"/>
      <c r="CC262" s="19"/>
    </row>
    <row r="263" spans="3:81" s="3" customFormat="1" ht="15">
      <c r="C263" s="19"/>
      <c r="E263" s="19"/>
      <c r="F263" s="19"/>
      <c r="G263" s="19"/>
      <c r="H263" s="19"/>
      <c r="I263" s="19"/>
      <c r="J263" s="19"/>
      <c r="CC263" s="19"/>
    </row>
    <row r="264" spans="3:81" s="3" customFormat="1" ht="15">
      <c r="C264" s="19"/>
      <c r="E264" s="19"/>
      <c r="F264" s="19"/>
      <c r="G264" s="19"/>
      <c r="H264" s="19"/>
      <c r="I264" s="19"/>
      <c r="J264" s="19"/>
      <c r="CC264" s="19"/>
    </row>
    <row r="265" spans="3:81" s="3" customFormat="1" ht="15">
      <c r="C265" s="19"/>
      <c r="E265" s="19"/>
      <c r="F265" s="19"/>
      <c r="G265" s="19"/>
      <c r="H265" s="19"/>
      <c r="I265" s="19"/>
      <c r="J265" s="19"/>
      <c r="CC265" s="19"/>
    </row>
    <row r="266" spans="3:81" s="3" customFormat="1" ht="15">
      <c r="C266" s="19"/>
      <c r="E266" s="19"/>
      <c r="F266" s="19"/>
      <c r="G266" s="19"/>
      <c r="H266" s="19"/>
      <c r="I266" s="19"/>
      <c r="J266" s="19"/>
      <c r="CC266" s="19"/>
    </row>
    <row r="267" spans="3:81" s="3" customFormat="1" ht="15">
      <c r="C267" s="19"/>
      <c r="E267" s="19"/>
      <c r="F267" s="19"/>
      <c r="G267" s="19"/>
      <c r="H267" s="19"/>
      <c r="I267" s="19"/>
      <c r="J267" s="19"/>
      <c r="CC267" s="19"/>
    </row>
    <row r="268" spans="3:81" s="3" customFormat="1" ht="15">
      <c r="C268" s="19"/>
      <c r="E268" s="19"/>
      <c r="F268" s="19"/>
      <c r="G268" s="19"/>
      <c r="H268" s="19"/>
      <c r="I268" s="19"/>
      <c r="J268" s="19"/>
      <c r="CC268" s="19"/>
    </row>
    <row r="269" spans="3:81" s="3" customFormat="1" ht="15">
      <c r="C269" s="19"/>
      <c r="E269" s="19"/>
      <c r="F269" s="19"/>
      <c r="G269" s="19"/>
      <c r="H269" s="19"/>
      <c r="I269" s="19"/>
      <c r="J269" s="19"/>
      <c r="CC269" s="19"/>
    </row>
    <row r="270" spans="3:81" s="3" customFormat="1" ht="15">
      <c r="C270" s="19"/>
      <c r="E270" s="19"/>
      <c r="F270" s="19"/>
      <c r="G270" s="19"/>
      <c r="H270" s="19"/>
      <c r="I270" s="19"/>
      <c r="J270" s="19"/>
      <c r="CC270" s="19"/>
    </row>
    <row r="271" spans="3:81" s="3" customFormat="1" ht="15">
      <c r="C271" s="19"/>
      <c r="E271" s="19"/>
      <c r="F271" s="19"/>
      <c r="G271" s="19"/>
      <c r="H271" s="19"/>
      <c r="I271" s="19"/>
      <c r="J271" s="19"/>
      <c r="CC271" s="19"/>
    </row>
    <row r="272" spans="3:81" s="3" customFormat="1" ht="15">
      <c r="C272" s="19"/>
      <c r="E272" s="19"/>
      <c r="F272" s="19"/>
      <c r="G272" s="19"/>
      <c r="H272" s="19"/>
      <c r="I272" s="19"/>
      <c r="J272" s="19"/>
      <c r="CC272" s="19"/>
    </row>
    <row r="273" spans="3:81" s="3" customFormat="1" ht="15">
      <c r="C273" s="19"/>
      <c r="E273" s="19"/>
      <c r="F273" s="19"/>
      <c r="G273" s="19"/>
      <c r="H273" s="19"/>
      <c r="I273" s="19"/>
      <c r="J273" s="19"/>
      <c r="CC273" s="19"/>
    </row>
    <row r="274" spans="3:81" s="3" customFormat="1" ht="15">
      <c r="C274" s="19"/>
      <c r="E274" s="19"/>
      <c r="F274" s="19"/>
      <c r="G274" s="19"/>
      <c r="H274" s="19"/>
      <c r="I274" s="19"/>
      <c r="J274" s="19"/>
      <c r="CC274" s="19"/>
    </row>
    <row r="275" spans="3:81" s="3" customFormat="1" ht="15">
      <c r="C275" s="19"/>
      <c r="E275" s="19"/>
      <c r="F275" s="19"/>
      <c r="G275" s="19"/>
      <c r="H275" s="19"/>
      <c r="I275" s="19"/>
      <c r="J275" s="19"/>
      <c r="CC275" s="19"/>
    </row>
    <row r="276" spans="3:81" s="3" customFormat="1" ht="15">
      <c r="C276" s="19"/>
      <c r="E276" s="19"/>
      <c r="F276" s="19"/>
      <c r="G276" s="19"/>
      <c r="H276" s="19"/>
      <c r="I276" s="19"/>
      <c r="J276" s="19"/>
      <c r="CC276" s="19"/>
    </row>
    <row r="277" spans="3:81" s="3" customFormat="1" ht="15">
      <c r="C277" s="19"/>
      <c r="E277" s="19"/>
      <c r="F277" s="19"/>
      <c r="G277" s="19"/>
      <c r="H277" s="19"/>
      <c r="I277" s="19"/>
      <c r="J277" s="19"/>
      <c r="CC277" s="19"/>
    </row>
    <row r="278" spans="3:81" s="3" customFormat="1" ht="15">
      <c r="C278" s="19"/>
      <c r="E278" s="19"/>
      <c r="F278" s="19"/>
      <c r="G278" s="19"/>
      <c r="H278" s="19"/>
      <c r="I278" s="19"/>
      <c r="J278" s="19"/>
      <c r="CC278" s="19"/>
    </row>
    <row r="279" spans="3:81" s="3" customFormat="1" ht="15">
      <c r="C279" s="19"/>
      <c r="E279" s="19"/>
      <c r="F279" s="19"/>
      <c r="G279" s="19"/>
      <c r="H279" s="19"/>
      <c r="I279" s="19"/>
      <c r="J279" s="19"/>
      <c r="CC279" s="19"/>
    </row>
    <row r="280" spans="3:81" s="3" customFormat="1" ht="15">
      <c r="C280" s="19"/>
      <c r="E280" s="19"/>
      <c r="F280" s="19"/>
      <c r="G280" s="19"/>
      <c r="H280" s="19"/>
      <c r="I280" s="19"/>
      <c r="J280" s="19"/>
      <c r="CC280" s="19"/>
    </row>
    <row r="281" spans="3:81" s="3" customFormat="1" ht="15">
      <c r="C281" s="19"/>
      <c r="E281" s="19"/>
      <c r="F281" s="19"/>
      <c r="G281" s="19"/>
      <c r="H281" s="19"/>
      <c r="I281" s="19"/>
      <c r="J281" s="19"/>
      <c r="CC281" s="19"/>
    </row>
    <row r="282" spans="3:81" s="3" customFormat="1" ht="15">
      <c r="C282" s="19"/>
      <c r="E282" s="19"/>
      <c r="F282" s="19"/>
      <c r="G282" s="19"/>
      <c r="H282" s="19"/>
      <c r="I282" s="19"/>
      <c r="J282" s="19"/>
      <c r="CC282" s="19"/>
    </row>
    <row r="283" spans="3:81" s="3" customFormat="1" ht="15">
      <c r="C283" s="19"/>
      <c r="E283" s="19"/>
      <c r="F283" s="19"/>
      <c r="G283" s="19"/>
      <c r="H283" s="19"/>
      <c r="I283" s="19"/>
      <c r="J283" s="19"/>
      <c r="CC283" s="19"/>
    </row>
    <row r="284" spans="3:81" s="3" customFormat="1" ht="15">
      <c r="C284" s="19"/>
      <c r="E284" s="19"/>
      <c r="F284" s="19"/>
      <c r="G284" s="19"/>
      <c r="H284" s="19"/>
      <c r="I284" s="19"/>
      <c r="J284" s="19"/>
      <c r="CC284" s="19"/>
    </row>
    <row r="285" spans="3:81" s="3" customFormat="1" ht="15">
      <c r="C285" s="19"/>
      <c r="E285" s="19"/>
      <c r="F285" s="19"/>
      <c r="G285" s="19"/>
      <c r="H285" s="19"/>
      <c r="I285" s="19"/>
      <c r="J285" s="19"/>
      <c r="CC285" s="19"/>
    </row>
    <row r="286" spans="3:81" s="3" customFormat="1" ht="15">
      <c r="C286" s="19"/>
      <c r="E286" s="19"/>
      <c r="F286" s="19"/>
      <c r="G286" s="19"/>
      <c r="H286" s="19"/>
      <c r="I286" s="19"/>
      <c r="J286" s="19"/>
      <c r="CC286" s="19"/>
    </row>
    <row r="287" spans="3:81" s="3" customFormat="1" ht="15">
      <c r="C287" s="19"/>
      <c r="E287" s="19"/>
      <c r="F287" s="19"/>
      <c r="G287" s="19"/>
      <c r="H287" s="19"/>
      <c r="I287" s="19"/>
      <c r="J287" s="19"/>
      <c r="CC287" s="19"/>
    </row>
    <row r="288" spans="3:81" s="3" customFormat="1" ht="15">
      <c r="C288" s="19"/>
      <c r="E288" s="19"/>
      <c r="F288" s="19"/>
      <c r="G288" s="19"/>
      <c r="H288" s="19"/>
      <c r="I288" s="19"/>
      <c r="J288" s="19"/>
      <c r="CC288" s="19"/>
    </row>
    <row r="289" spans="3:81" s="3" customFormat="1" ht="15">
      <c r="C289" s="19"/>
      <c r="E289" s="19"/>
      <c r="F289" s="19"/>
      <c r="G289" s="19"/>
      <c r="H289" s="19"/>
      <c r="I289" s="19"/>
      <c r="J289" s="19"/>
      <c r="CC289" s="19"/>
    </row>
    <row r="290" spans="3:81" s="3" customFormat="1" ht="15">
      <c r="C290" s="19"/>
      <c r="E290" s="19"/>
      <c r="F290" s="19"/>
      <c r="G290" s="19"/>
      <c r="H290" s="19"/>
      <c r="I290" s="19"/>
      <c r="J290" s="19"/>
      <c r="CC290" s="19"/>
    </row>
    <row r="291" spans="3:81" s="3" customFormat="1" ht="15">
      <c r="C291" s="19"/>
      <c r="E291" s="19"/>
      <c r="F291" s="19"/>
      <c r="G291" s="19"/>
      <c r="H291" s="19"/>
      <c r="I291" s="19"/>
      <c r="J291" s="19"/>
      <c r="CC291" s="19"/>
    </row>
    <row r="292" spans="3:81" s="3" customFormat="1" ht="15">
      <c r="C292" s="19"/>
      <c r="E292" s="19"/>
      <c r="F292" s="19"/>
      <c r="G292" s="19"/>
      <c r="H292" s="19"/>
      <c r="I292" s="19"/>
      <c r="J292" s="19"/>
      <c r="CC292" s="19"/>
    </row>
    <row r="293" spans="3:81" s="3" customFormat="1" ht="15">
      <c r="C293" s="19"/>
      <c r="E293" s="19"/>
      <c r="F293" s="19"/>
      <c r="G293" s="19"/>
      <c r="H293" s="19"/>
      <c r="I293" s="19"/>
      <c r="J293" s="19"/>
      <c r="CC293" s="19"/>
    </row>
    <row r="294" spans="3:81" s="3" customFormat="1" ht="15">
      <c r="C294" s="19"/>
      <c r="E294" s="19"/>
      <c r="F294" s="19"/>
      <c r="G294" s="19"/>
      <c r="H294" s="19"/>
      <c r="I294" s="19"/>
      <c r="J294" s="19"/>
      <c r="CC294" s="19"/>
    </row>
    <row r="295" spans="3:81" s="3" customFormat="1" ht="15">
      <c r="C295" s="19"/>
      <c r="E295" s="19"/>
      <c r="F295" s="19"/>
      <c r="G295" s="19"/>
      <c r="H295" s="19"/>
      <c r="I295" s="19"/>
      <c r="J295" s="19"/>
      <c r="CC295" s="19"/>
    </row>
    <row r="296" spans="3:81" s="3" customFormat="1" ht="15">
      <c r="C296" s="19"/>
      <c r="E296" s="19"/>
      <c r="F296" s="19"/>
      <c r="G296" s="19"/>
      <c r="H296" s="19"/>
      <c r="I296" s="19"/>
      <c r="J296" s="19"/>
      <c r="CC296" s="19"/>
    </row>
    <row r="297" spans="3:81" s="3" customFormat="1" ht="15">
      <c r="C297" s="19"/>
      <c r="E297" s="19"/>
      <c r="F297" s="19"/>
      <c r="G297" s="19"/>
      <c r="H297" s="19"/>
      <c r="I297" s="19"/>
      <c r="J297" s="19"/>
      <c r="CC297" s="19"/>
    </row>
    <row r="298" spans="3:81" s="3" customFormat="1" ht="15">
      <c r="C298" s="19"/>
      <c r="E298" s="19"/>
      <c r="F298" s="19"/>
      <c r="G298" s="19"/>
      <c r="H298" s="19"/>
      <c r="I298" s="19"/>
      <c r="J298" s="19"/>
      <c r="CC298" s="19"/>
    </row>
    <row r="299" spans="3:81" s="3" customFormat="1" ht="15">
      <c r="C299" s="19"/>
      <c r="E299" s="19"/>
      <c r="F299" s="19"/>
      <c r="G299" s="19"/>
      <c r="H299" s="19"/>
      <c r="I299" s="19"/>
      <c r="J299" s="19"/>
      <c r="CC299" s="19"/>
    </row>
    <row r="300" spans="3:81" s="3" customFormat="1" ht="15">
      <c r="C300" s="19"/>
      <c r="E300" s="19"/>
      <c r="F300" s="19"/>
      <c r="G300" s="19"/>
      <c r="H300" s="19"/>
      <c r="I300" s="19"/>
      <c r="J300" s="19"/>
      <c r="CC300" s="19"/>
    </row>
    <row r="301" spans="3:81" s="3" customFormat="1" ht="15">
      <c r="C301" s="19"/>
      <c r="E301" s="19"/>
      <c r="F301" s="19"/>
      <c r="G301" s="19"/>
      <c r="H301" s="19"/>
      <c r="I301" s="19"/>
      <c r="J301" s="19"/>
      <c r="CC301" s="19"/>
    </row>
    <row r="302" spans="3:81" s="3" customFormat="1" ht="15">
      <c r="C302" s="19"/>
      <c r="E302" s="19"/>
      <c r="F302" s="19"/>
      <c r="G302" s="19"/>
      <c r="H302" s="19"/>
      <c r="I302" s="19"/>
      <c r="J302" s="19"/>
      <c r="CC302" s="19"/>
    </row>
    <row r="303" spans="3:81" s="3" customFormat="1" ht="15">
      <c r="C303" s="19"/>
      <c r="E303" s="19"/>
      <c r="F303" s="19"/>
      <c r="G303" s="19"/>
      <c r="H303" s="19"/>
      <c r="I303" s="19"/>
      <c r="J303" s="19"/>
      <c r="CC303" s="19"/>
    </row>
    <row r="304" spans="3:81" s="3" customFormat="1" ht="15">
      <c r="C304" s="19"/>
      <c r="E304" s="19"/>
      <c r="F304" s="19"/>
      <c r="G304" s="19"/>
      <c r="H304" s="19"/>
      <c r="I304" s="19"/>
      <c r="J304" s="19"/>
      <c r="CC304" s="19"/>
    </row>
    <row r="305" spans="3:81" s="3" customFormat="1" ht="15">
      <c r="C305" s="19"/>
      <c r="E305" s="19"/>
      <c r="F305" s="19"/>
      <c r="G305" s="19"/>
      <c r="H305" s="19"/>
      <c r="I305" s="19"/>
      <c r="J305" s="19"/>
      <c r="CC305" s="19"/>
    </row>
    <row r="306" spans="3:81" s="3" customFormat="1" ht="15">
      <c r="C306" s="19"/>
      <c r="E306" s="19"/>
      <c r="F306" s="19"/>
      <c r="G306" s="19"/>
      <c r="H306" s="19"/>
      <c r="I306" s="19"/>
      <c r="J306" s="19"/>
      <c r="CC306" s="19"/>
    </row>
    <row r="307" spans="3:81" s="3" customFormat="1" ht="15">
      <c r="C307" s="19"/>
      <c r="E307" s="19"/>
      <c r="F307" s="19"/>
      <c r="G307" s="19"/>
      <c r="H307" s="19"/>
      <c r="I307" s="19"/>
      <c r="J307" s="19"/>
      <c r="CC307" s="19"/>
    </row>
    <row r="308" spans="3:81" s="3" customFormat="1" ht="15">
      <c r="C308" s="19"/>
      <c r="E308" s="19"/>
      <c r="F308" s="19"/>
      <c r="G308" s="19"/>
      <c r="H308" s="19"/>
      <c r="I308" s="19"/>
      <c r="J308" s="19"/>
      <c r="CC308" s="19"/>
    </row>
    <row r="309" spans="3:81" s="3" customFormat="1" ht="15">
      <c r="C309" s="19"/>
      <c r="E309" s="19"/>
      <c r="F309" s="19"/>
      <c r="G309" s="19"/>
      <c r="H309" s="19"/>
      <c r="I309" s="19"/>
      <c r="J309" s="19"/>
      <c r="CC309" s="19"/>
    </row>
    <row r="310" spans="3:81" s="3" customFormat="1" ht="15">
      <c r="C310" s="19"/>
      <c r="E310" s="19"/>
      <c r="F310" s="19"/>
      <c r="G310" s="19"/>
      <c r="H310" s="19"/>
      <c r="I310" s="19"/>
      <c r="J310" s="19"/>
      <c r="CC310" s="19"/>
    </row>
    <row r="311" spans="3:81" s="3" customFormat="1" ht="15">
      <c r="C311" s="19"/>
      <c r="E311" s="19"/>
      <c r="F311" s="19"/>
      <c r="G311" s="19"/>
      <c r="H311" s="19"/>
      <c r="I311" s="19"/>
      <c r="J311" s="19"/>
      <c r="CC311" s="19"/>
    </row>
    <row r="312" spans="3:81" s="3" customFormat="1" ht="15">
      <c r="C312" s="19"/>
      <c r="E312" s="19"/>
      <c r="F312" s="19"/>
      <c r="G312" s="19"/>
      <c r="H312" s="19"/>
      <c r="I312" s="19"/>
      <c r="J312" s="19"/>
      <c r="CC312" s="19"/>
    </row>
    <row r="313" spans="3:81" s="3" customFormat="1" ht="15">
      <c r="C313" s="19"/>
      <c r="E313" s="19"/>
      <c r="F313" s="19"/>
      <c r="G313" s="19"/>
      <c r="H313" s="19"/>
      <c r="I313" s="19"/>
      <c r="J313" s="19"/>
      <c r="CC313" s="19"/>
    </row>
    <row r="314" spans="3:81" s="3" customFormat="1" ht="15">
      <c r="C314" s="19"/>
      <c r="E314" s="19"/>
      <c r="F314" s="19"/>
      <c r="G314" s="19"/>
      <c r="H314" s="19"/>
      <c r="I314" s="19"/>
      <c r="J314" s="19"/>
      <c r="CC314" s="19"/>
    </row>
    <row r="315" spans="3:81" s="3" customFormat="1" ht="15">
      <c r="C315" s="19"/>
      <c r="E315" s="19"/>
      <c r="F315" s="19"/>
      <c r="G315" s="19"/>
      <c r="H315" s="19"/>
      <c r="I315" s="19"/>
      <c r="J315" s="19"/>
      <c r="CC315" s="19"/>
    </row>
    <row r="316" spans="3:81" s="3" customFormat="1" ht="15">
      <c r="C316" s="19"/>
      <c r="E316" s="19"/>
      <c r="F316" s="19"/>
      <c r="G316" s="19"/>
      <c r="H316" s="19"/>
      <c r="I316" s="19"/>
      <c r="J316" s="19"/>
      <c r="CC316" s="19"/>
    </row>
    <row r="317" spans="3:81" s="3" customFormat="1" ht="15">
      <c r="C317" s="19"/>
      <c r="E317" s="19"/>
      <c r="F317" s="19"/>
      <c r="G317" s="19"/>
      <c r="H317" s="19"/>
      <c r="I317" s="19"/>
      <c r="J317" s="19"/>
      <c r="CC317" s="19"/>
    </row>
    <row r="318" spans="3:81" s="3" customFormat="1" ht="15">
      <c r="C318" s="19"/>
      <c r="E318" s="19"/>
      <c r="F318" s="19"/>
      <c r="G318" s="19"/>
      <c r="H318" s="19"/>
      <c r="I318" s="19"/>
      <c r="J318" s="19"/>
      <c r="CC318" s="19"/>
    </row>
    <row r="319" spans="3:81" s="3" customFormat="1" ht="15">
      <c r="C319" s="19"/>
      <c r="E319" s="19"/>
      <c r="F319" s="19"/>
      <c r="G319" s="19"/>
      <c r="H319" s="19"/>
      <c r="I319" s="19"/>
      <c r="J319" s="19"/>
      <c r="CC319" s="19"/>
    </row>
    <row r="320" spans="3:81" s="3" customFormat="1" ht="15">
      <c r="C320" s="19"/>
      <c r="E320" s="19"/>
      <c r="F320" s="19"/>
      <c r="G320" s="19"/>
      <c r="H320" s="19"/>
      <c r="I320" s="19"/>
      <c r="J320" s="19"/>
      <c r="CC320" s="19"/>
    </row>
    <row r="321" spans="3:81" s="3" customFormat="1" ht="15">
      <c r="C321" s="19"/>
      <c r="E321" s="19"/>
      <c r="F321" s="19"/>
      <c r="G321" s="19"/>
      <c r="H321" s="19"/>
      <c r="I321" s="19"/>
      <c r="J321" s="19"/>
      <c r="CC321" s="19"/>
    </row>
    <row r="322" spans="3:81" s="3" customFormat="1" ht="15">
      <c r="C322" s="19"/>
      <c r="E322" s="19"/>
      <c r="F322" s="19"/>
      <c r="G322" s="19"/>
      <c r="H322" s="19"/>
      <c r="I322" s="19"/>
      <c r="J322" s="19"/>
      <c r="CC322" s="19"/>
    </row>
    <row r="323" spans="3:81" s="3" customFormat="1" ht="15">
      <c r="C323" s="19"/>
      <c r="E323" s="19"/>
      <c r="F323" s="19"/>
      <c r="G323" s="19"/>
      <c r="H323" s="19"/>
      <c r="I323" s="19"/>
      <c r="J323" s="19"/>
      <c r="CC323" s="19"/>
    </row>
    <row r="324" spans="3:81" s="3" customFormat="1" ht="15">
      <c r="C324" s="19"/>
      <c r="E324" s="19"/>
      <c r="F324" s="19"/>
      <c r="G324" s="19"/>
      <c r="H324" s="19"/>
      <c r="I324" s="19"/>
      <c r="J324" s="19"/>
      <c r="CC324" s="19"/>
    </row>
    <row r="325" spans="3:81" s="3" customFormat="1" ht="15">
      <c r="C325" s="19"/>
      <c r="E325" s="19"/>
      <c r="F325" s="19"/>
      <c r="G325" s="19"/>
      <c r="H325" s="19"/>
      <c r="I325" s="19"/>
      <c r="J325" s="19"/>
      <c r="CC325" s="19"/>
    </row>
    <row r="326" spans="3:81">
      <c r="C326" s="6"/>
      <c r="E326" s="6"/>
      <c r="F326" s="6"/>
      <c r="G326" s="6"/>
      <c r="H326" s="6"/>
      <c r="I326" s="6"/>
      <c r="J326" s="6"/>
    </row>
    <row r="327" spans="3:81">
      <c r="C327" s="6"/>
      <c r="E327" s="6"/>
      <c r="F327" s="6"/>
      <c r="G327" s="6"/>
      <c r="H327" s="6"/>
      <c r="I327" s="6"/>
      <c r="J327" s="6"/>
    </row>
    <row r="328" spans="3:81">
      <c r="C328" s="6"/>
      <c r="E328" s="6"/>
      <c r="F328" s="6"/>
      <c r="G328" s="6"/>
      <c r="H328" s="6"/>
      <c r="I328" s="6"/>
      <c r="J328" s="6"/>
    </row>
    <row r="329" spans="3:81">
      <c r="C329" s="6"/>
      <c r="E329" s="6"/>
      <c r="F329" s="6"/>
      <c r="G329" s="6"/>
      <c r="H329" s="6"/>
      <c r="I329" s="6"/>
      <c r="J329" s="6"/>
    </row>
    <row r="330" spans="3:81">
      <c r="C330" s="6"/>
      <c r="E330" s="6"/>
      <c r="F330" s="6"/>
      <c r="G330" s="6"/>
      <c r="H330" s="6"/>
      <c r="I330" s="6"/>
      <c r="J330" s="6"/>
    </row>
    <row r="331" spans="3:81">
      <c r="C331" s="6"/>
      <c r="E331" s="6"/>
      <c r="F331" s="6"/>
      <c r="G331" s="6"/>
      <c r="H331" s="6"/>
      <c r="I331" s="6"/>
      <c r="J331" s="6"/>
    </row>
    <row r="332" spans="3:81">
      <c r="C332" s="6"/>
      <c r="E332" s="6"/>
      <c r="F332" s="6"/>
      <c r="G332" s="6"/>
      <c r="H332" s="6"/>
      <c r="I332" s="6"/>
      <c r="J332" s="6"/>
    </row>
    <row r="333" spans="3:81">
      <c r="C333" s="6"/>
      <c r="E333" s="6"/>
      <c r="F333" s="6"/>
      <c r="G333" s="6"/>
      <c r="H333" s="6"/>
      <c r="I333" s="6"/>
      <c r="J333" s="6"/>
    </row>
    <row r="334" spans="3:81">
      <c r="C334" s="6"/>
      <c r="E334" s="6"/>
      <c r="F334" s="6"/>
      <c r="G334" s="6"/>
      <c r="H334" s="6"/>
      <c r="I334" s="6"/>
      <c r="J334" s="6"/>
    </row>
    <row r="335" spans="3:81">
      <c r="C335" s="6"/>
      <c r="E335" s="6"/>
      <c r="F335" s="6"/>
      <c r="G335" s="6"/>
      <c r="H335" s="6"/>
      <c r="I335" s="6"/>
      <c r="J335" s="6"/>
    </row>
    <row r="336" spans="3:81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</sheetData>
  <mergeCells count="29">
    <mergeCell ref="E16:F16"/>
    <mergeCell ref="G16:H16"/>
    <mergeCell ref="E17:F17"/>
    <mergeCell ref="G17:H17"/>
    <mergeCell ref="E13:F13"/>
    <mergeCell ref="G13:H13"/>
    <mergeCell ref="E14:F14"/>
    <mergeCell ref="G14:H14"/>
    <mergeCell ref="E15:F15"/>
    <mergeCell ref="G15:H15"/>
    <mergeCell ref="X8:AA8"/>
    <mergeCell ref="AB8:AJ8"/>
    <mergeCell ref="CC8:CC9"/>
    <mergeCell ref="C10:AJ10"/>
    <mergeCell ref="E12:F12"/>
    <mergeCell ref="G12:H12"/>
    <mergeCell ref="E11:F11"/>
    <mergeCell ref="G11:H11"/>
    <mergeCell ref="A2:J2"/>
    <mergeCell ref="A3:B3"/>
    <mergeCell ref="A5:B5"/>
    <mergeCell ref="A8:A9"/>
    <mergeCell ref="B8:B9"/>
    <mergeCell ref="C8:C9"/>
    <mergeCell ref="D8:D9"/>
    <mergeCell ref="E8:F9"/>
    <mergeCell ref="G8:H9"/>
    <mergeCell ref="I8:I9"/>
    <mergeCell ref="J8:J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1820"/>
  <sheetViews>
    <sheetView workbookViewId="0">
      <selection activeCell="C31" sqref="C31"/>
    </sheetView>
  </sheetViews>
  <sheetFormatPr defaultRowHeight="15.75"/>
  <cols>
    <col min="1" max="1" width="6.42578125" style="1" customWidth="1"/>
    <col min="2" max="2" width="31.425781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9.7109375" style="1" customWidth="1"/>
    <col min="10" max="10" width="10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79" width="0" style="1" hidden="1" customWidth="1"/>
    <col min="80" max="80" width="1.140625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s="3" customFormat="1" ht="22.5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CC2" s="19"/>
    </row>
    <row r="3" spans="1:81" s="3" customFormat="1" ht="18.75">
      <c r="A3" s="79" t="s">
        <v>160</v>
      </c>
      <c r="B3" s="79"/>
      <c r="C3" s="79"/>
      <c r="D3" s="79"/>
      <c r="E3" s="79"/>
      <c r="F3" s="5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CC3" s="19"/>
    </row>
    <row r="4" spans="1:81" s="3" customFormat="1" ht="18.75">
      <c r="A4" s="80" t="s">
        <v>102</v>
      </c>
      <c r="B4" s="80"/>
      <c r="C4" s="80"/>
      <c r="D4" s="80"/>
      <c r="E4" s="80"/>
      <c r="F4" s="80"/>
      <c r="G4" s="80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CC4" s="19"/>
    </row>
    <row r="5" spans="1:81" s="3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CC5" s="19"/>
    </row>
    <row r="6" spans="1:81" s="3" customFormat="1" ht="15" customHeight="1">
      <c r="A6" s="73" t="s">
        <v>70</v>
      </c>
      <c r="B6" s="69" t="s">
        <v>0</v>
      </c>
      <c r="C6" s="69" t="s">
        <v>165</v>
      </c>
      <c r="D6" s="76" t="s">
        <v>90</v>
      </c>
      <c r="E6" s="71" t="s">
        <v>1</v>
      </c>
      <c r="F6" s="73"/>
      <c r="G6" s="71" t="s">
        <v>5</v>
      </c>
      <c r="H6" s="73"/>
      <c r="I6" s="69" t="s">
        <v>4</v>
      </c>
      <c r="J6" s="71" t="s">
        <v>2</v>
      </c>
      <c r="K6" s="3" t="s">
        <v>6</v>
      </c>
      <c r="L6" s="3" t="s">
        <v>7</v>
      </c>
      <c r="M6" s="3" t="s">
        <v>68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86" t="s">
        <v>69</v>
      </c>
      <c r="Y6" s="86"/>
      <c r="Z6" s="86"/>
      <c r="AA6" s="86"/>
      <c r="AB6" s="68" t="s">
        <v>71</v>
      </c>
      <c r="AC6" s="68"/>
      <c r="AD6" s="68"/>
      <c r="AE6" s="68"/>
      <c r="AF6" s="68"/>
      <c r="AG6" s="68"/>
      <c r="AH6" s="68"/>
      <c r="AI6" s="68"/>
      <c r="AJ6" s="68"/>
      <c r="CC6" s="19"/>
    </row>
    <row r="7" spans="1:81" s="3" customFormat="1" ht="15">
      <c r="A7" s="74"/>
      <c r="B7" s="69"/>
      <c r="C7" s="70"/>
      <c r="D7" s="77"/>
      <c r="E7" s="72"/>
      <c r="F7" s="78"/>
      <c r="G7" s="72"/>
      <c r="H7" s="78"/>
      <c r="I7" s="70"/>
      <c r="J7" s="72"/>
      <c r="X7" s="23" t="s">
        <v>18</v>
      </c>
      <c r="Y7" s="23" t="s">
        <v>19</v>
      </c>
      <c r="Z7" s="23" t="s">
        <v>20</v>
      </c>
      <c r="AA7" s="23" t="s">
        <v>21</v>
      </c>
      <c r="AB7" s="23" t="s">
        <v>72</v>
      </c>
      <c r="AC7" s="23" t="s">
        <v>22</v>
      </c>
      <c r="AD7" s="23" t="s">
        <v>73</v>
      </c>
      <c r="AE7" s="23" t="s">
        <v>74</v>
      </c>
      <c r="AF7" s="23" t="s">
        <v>75</v>
      </c>
      <c r="AG7" s="23" t="s">
        <v>23</v>
      </c>
      <c r="AH7" s="23" t="s">
        <v>24</v>
      </c>
      <c r="AI7" s="23" t="s">
        <v>94</v>
      </c>
      <c r="AJ7" s="23" t="s">
        <v>76</v>
      </c>
      <c r="CC7" s="19"/>
    </row>
    <row r="8" spans="1:81" s="3" customFormat="1" ht="15">
      <c r="A8" s="42"/>
      <c r="B8" s="49" t="s">
        <v>77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CC8" s="19"/>
    </row>
    <row r="9" spans="1:81" s="3" customFormat="1" ht="15">
      <c r="A9" s="50" t="str">
        <f>"98"</f>
        <v>98</v>
      </c>
      <c r="B9" s="13" t="s">
        <v>118</v>
      </c>
      <c r="C9" s="17">
        <v>250</v>
      </c>
      <c r="D9" s="13">
        <v>0</v>
      </c>
      <c r="E9" s="82">
        <v>3.63</v>
      </c>
      <c r="F9" s="82"/>
      <c r="G9" s="82">
        <v>5.51</v>
      </c>
      <c r="H9" s="82"/>
      <c r="I9" s="30">
        <v>33.19</v>
      </c>
      <c r="J9" s="30">
        <v>198</v>
      </c>
      <c r="K9" s="13">
        <v>0.31</v>
      </c>
      <c r="L9" s="13">
        <v>1.63</v>
      </c>
      <c r="M9" s="13">
        <v>0.31</v>
      </c>
      <c r="N9" s="13">
        <v>0</v>
      </c>
      <c r="O9" s="13">
        <v>1.71</v>
      </c>
      <c r="P9" s="13">
        <v>0</v>
      </c>
      <c r="Q9" s="13">
        <v>0</v>
      </c>
      <c r="R9" s="13">
        <v>0</v>
      </c>
      <c r="S9" s="13">
        <v>0</v>
      </c>
      <c r="T9" s="13">
        <v>0.03</v>
      </c>
      <c r="U9" s="13">
        <v>1.64</v>
      </c>
      <c r="V9" s="13">
        <v>356.94</v>
      </c>
      <c r="W9" s="13">
        <v>129.1</v>
      </c>
      <c r="X9" s="32">
        <v>73.88</v>
      </c>
      <c r="Y9" s="32">
        <v>41.6</v>
      </c>
      <c r="Z9" s="32">
        <v>105.28</v>
      </c>
      <c r="AA9" s="32">
        <v>0.79</v>
      </c>
      <c r="AB9" s="32">
        <v>21.93</v>
      </c>
      <c r="AC9" s="32">
        <v>0</v>
      </c>
      <c r="AD9" s="32">
        <v>55.99</v>
      </c>
      <c r="AE9" s="32">
        <v>0.53</v>
      </c>
      <c r="AF9" s="32">
        <v>0.05</v>
      </c>
      <c r="AG9" s="32">
        <v>0.3</v>
      </c>
      <c r="AH9" s="32">
        <v>0.15</v>
      </c>
      <c r="AI9" s="32">
        <v>0</v>
      </c>
      <c r="AJ9" s="32">
        <v>5.55</v>
      </c>
      <c r="CC9" s="19"/>
    </row>
    <row r="10" spans="1:81" s="3" customFormat="1" ht="15">
      <c r="A10" s="50" t="str">
        <f>"12/10"</f>
        <v>12/10</v>
      </c>
      <c r="B10" s="13" t="s">
        <v>96</v>
      </c>
      <c r="C10" s="31" t="str">
        <f>"200"</f>
        <v>200</v>
      </c>
      <c r="D10" s="13">
        <v>0</v>
      </c>
      <c r="E10" s="82">
        <v>1.4</v>
      </c>
      <c r="F10" s="82"/>
      <c r="G10" s="82">
        <v>1.42</v>
      </c>
      <c r="H10" s="82"/>
      <c r="I10" s="30">
        <v>11.23</v>
      </c>
      <c r="J10" s="30">
        <v>61.17</v>
      </c>
      <c r="K10" s="13">
        <v>0</v>
      </c>
      <c r="L10" s="13">
        <v>0</v>
      </c>
      <c r="M10" s="13">
        <v>0</v>
      </c>
      <c r="N10" s="13">
        <v>0</v>
      </c>
      <c r="O10" s="13">
        <v>11.23</v>
      </c>
      <c r="P10" s="13">
        <v>0</v>
      </c>
      <c r="Q10" s="13">
        <v>0.02</v>
      </c>
      <c r="R10" s="13">
        <v>0</v>
      </c>
      <c r="S10" s="13">
        <v>0</v>
      </c>
      <c r="T10" s="13">
        <v>0.05</v>
      </c>
      <c r="U10" s="13">
        <v>0.37</v>
      </c>
      <c r="V10" s="13">
        <v>55.24</v>
      </c>
      <c r="W10" s="13">
        <v>402.84</v>
      </c>
      <c r="X10" s="32">
        <v>101.93</v>
      </c>
      <c r="Y10" s="32">
        <v>40.049999999999997</v>
      </c>
      <c r="Z10" s="32">
        <v>78.58</v>
      </c>
      <c r="AA10" s="32">
        <v>0.72</v>
      </c>
      <c r="AB10" s="32">
        <v>0</v>
      </c>
      <c r="AC10" s="32">
        <v>0</v>
      </c>
      <c r="AD10" s="32">
        <v>0</v>
      </c>
      <c r="AE10" s="32">
        <v>0</v>
      </c>
      <c r="AF10" s="32">
        <v>0.05</v>
      </c>
      <c r="AG10" s="32">
        <v>0.1</v>
      </c>
      <c r="AH10" s="32">
        <v>0.53</v>
      </c>
      <c r="AI10" s="32">
        <v>0</v>
      </c>
      <c r="AJ10" s="32">
        <v>9.26</v>
      </c>
      <c r="CC10" s="19"/>
    </row>
    <row r="11" spans="1:81" s="3" customFormat="1" ht="15">
      <c r="A11" s="50" t="str">
        <f>"8/13"</f>
        <v>8/13</v>
      </c>
      <c r="B11" s="13" t="s">
        <v>79</v>
      </c>
      <c r="C11" s="17">
        <v>36</v>
      </c>
      <c r="D11" s="13">
        <v>0</v>
      </c>
      <c r="E11" s="82">
        <v>2.38</v>
      </c>
      <c r="F11" s="82"/>
      <c r="G11" s="82">
        <v>0.23</v>
      </c>
      <c r="H11" s="82"/>
      <c r="I11" s="30">
        <v>16.82</v>
      </c>
      <c r="J11" s="30">
        <v>80.78</v>
      </c>
      <c r="K11" s="13">
        <v>0</v>
      </c>
      <c r="L11" s="13">
        <v>0</v>
      </c>
      <c r="M11" s="13">
        <v>0</v>
      </c>
      <c r="N11" s="13">
        <v>0</v>
      </c>
      <c r="O11" s="13">
        <v>0.28000000000000003</v>
      </c>
      <c r="P11" s="13">
        <v>11.4</v>
      </c>
      <c r="Q11" s="13">
        <v>0.05</v>
      </c>
      <c r="R11" s="13">
        <v>0</v>
      </c>
      <c r="S11" s="13">
        <v>0</v>
      </c>
      <c r="T11" s="13">
        <v>0.08</v>
      </c>
      <c r="U11" s="13">
        <v>0.45</v>
      </c>
      <c r="V11" s="13">
        <v>61.43</v>
      </c>
      <c r="W11" s="13">
        <v>20.62</v>
      </c>
      <c r="X11" s="32">
        <v>5.39</v>
      </c>
      <c r="Y11" s="32">
        <v>7.96</v>
      </c>
      <c r="Z11" s="32">
        <v>20.98</v>
      </c>
      <c r="AA11" s="32">
        <v>0.56000000000000005</v>
      </c>
      <c r="AB11" s="32">
        <v>0</v>
      </c>
      <c r="AC11" s="32">
        <v>0</v>
      </c>
      <c r="AD11" s="32">
        <v>0</v>
      </c>
      <c r="AE11" s="32">
        <v>0</v>
      </c>
      <c r="AF11" s="32">
        <v>0.04</v>
      </c>
      <c r="AG11" s="32">
        <v>0.01</v>
      </c>
      <c r="AH11" s="32">
        <v>0.34</v>
      </c>
      <c r="AI11" s="32">
        <v>0</v>
      </c>
      <c r="AJ11" s="32">
        <v>0</v>
      </c>
      <c r="CC11" s="19"/>
    </row>
    <row r="12" spans="1:81" s="3" customFormat="1" ht="15">
      <c r="A12" s="51">
        <v>0.38461538461538464</v>
      </c>
      <c r="B12" s="13" t="s">
        <v>97</v>
      </c>
      <c r="C12" s="31" t="str">
        <f>"15"</f>
        <v>15</v>
      </c>
      <c r="D12" s="13">
        <v>0</v>
      </c>
      <c r="E12" s="82">
        <v>3.95</v>
      </c>
      <c r="F12" s="82"/>
      <c r="G12" s="82">
        <v>3.99</v>
      </c>
      <c r="H12" s="82"/>
      <c r="I12" s="30">
        <v>0</v>
      </c>
      <c r="J12" s="30">
        <v>52.59</v>
      </c>
      <c r="K12" s="13">
        <v>0</v>
      </c>
      <c r="L12" s="13">
        <v>0</v>
      </c>
      <c r="M12" s="13">
        <v>3.06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0.4</v>
      </c>
      <c r="U12" s="13">
        <v>0.86</v>
      </c>
      <c r="V12" s="13">
        <v>0</v>
      </c>
      <c r="W12" s="13">
        <v>20</v>
      </c>
      <c r="X12" s="32">
        <v>150</v>
      </c>
      <c r="Y12" s="32">
        <v>8.25</v>
      </c>
      <c r="Z12" s="32">
        <v>90</v>
      </c>
      <c r="AA12" s="32">
        <v>0.11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0.08</v>
      </c>
      <c r="AH12" s="32">
        <v>0.04</v>
      </c>
      <c r="AI12" s="32">
        <v>0</v>
      </c>
      <c r="AJ12" s="32">
        <v>0.11</v>
      </c>
      <c r="CC12" s="19"/>
    </row>
    <row r="13" spans="1:81" s="3" customFormat="1" ht="15">
      <c r="A13" s="13"/>
      <c r="B13" s="13" t="s">
        <v>80</v>
      </c>
      <c r="C13" s="31" t="str">
        <f>"100"</f>
        <v>100</v>
      </c>
      <c r="D13" s="13">
        <v>0</v>
      </c>
      <c r="E13" s="82">
        <v>0.4</v>
      </c>
      <c r="F13" s="82"/>
      <c r="G13" s="82">
        <v>0.4</v>
      </c>
      <c r="H13" s="82"/>
      <c r="I13" s="30">
        <v>9.8000000000000007</v>
      </c>
      <c r="J13" s="30">
        <v>45.08</v>
      </c>
      <c r="K13" s="13">
        <v>0</v>
      </c>
      <c r="L13" s="13">
        <v>0</v>
      </c>
      <c r="M13" s="13">
        <v>0</v>
      </c>
      <c r="N13" s="13">
        <v>0</v>
      </c>
      <c r="O13" s="13">
        <v>9</v>
      </c>
      <c r="P13" s="13">
        <v>0.8</v>
      </c>
      <c r="Q13" s="13">
        <v>1.8</v>
      </c>
      <c r="R13" s="13">
        <v>0</v>
      </c>
      <c r="S13" s="13">
        <v>0</v>
      </c>
      <c r="T13" s="13">
        <v>0.8</v>
      </c>
      <c r="U13" s="13">
        <v>0.5</v>
      </c>
      <c r="V13" s="13">
        <v>26</v>
      </c>
      <c r="W13" s="13">
        <v>278</v>
      </c>
      <c r="X13" s="32">
        <v>16</v>
      </c>
      <c r="Y13" s="32">
        <v>9</v>
      </c>
      <c r="Z13" s="32">
        <v>11</v>
      </c>
      <c r="AA13" s="32">
        <v>2.2000000000000002</v>
      </c>
      <c r="AB13" s="32">
        <v>0</v>
      </c>
      <c r="AC13" s="32">
        <v>0</v>
      </c>
      <c r="AD13" s="32">
        <v>0</v>
      </c>
      <c r="AE13" s="32">
        <v>0</v>
      </c>
      <c r="AF13" s="32">
        <v>0.03</v>
      </c>
      <c r="AG13" s="32">
        <v>0.02</v>
      </c>
      <c r="AH13" s="32">
        <v>0.3</v>
      </c>
      <c r="AI13" s="32">
        <v>0</v>
      </c>
      <c r="AJ13" s="32">
        <v>10</v>
      </c>
      <c r="CC13" s="19"/>
    </row>
    <row r="14" spans="1:81" s="3" customFormat="1" ht="15">
      <c r="A14" s="13"/>
      <c r="B14" s="52" t="s">
        <v>81</v>
      </c>
      <c r="C14" s="31"/>
      <c r="D14" s="13">
        <v>0</v>
      </c>
      <c r="E14" s="82">
        <f>SUM(E9:F13)</f>
        <v>11.76</v>
      </c>
      <c r="F14" s="82"/>
      <c r="G14" s="82">
        <f>SUM(G9:H13)</f>
        <v>11.55</v>
      </c>
      <c r="H14" s="82"/>
      <c r="I14" s="30">
        <f>SUM(I9:I13)</f>
        <v>71.040000000000006</v>
      </c>
      <c r="J14" s="30">
        <f>SUM(J9:J13)</f>
        <v>437.62000000000006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32">
        <f>SUM(X9:X13)</f>
        <v>347.2</v>
      </c>
      <c r="Y14" s="32">
        <f>SUM(Y9:Y13)</f>
        <v>106.86</v>
      </c>
      <c r="Z14" s="32">
        <f>SUM(Z9:Z13)</f>
        <v>305.84000000000003</v>
      </c>
      <c r="AA14" s="32">
        <f>SUM(AA9:AA13)</f>
        <v>4.3800000000000008</v>
      </c>
      <c r="AB14" s="32">
        <f>SUM(AB9:AB13)</f>
        <v>21.93</v>
      </c>
      <c r="AC14" s="32"/>
      <c r="AD14" s="32">
        <f>SUM(AD9:AD13)</f>
        <v>55.99</v>
      </c>
      <c r="AE14" s="32">
        <f>SUM(AE9:AE13)</f>
        <v>0.53</v>
      </c>
      <c r="AF14" s="32">
        <f>SUM(AF9:AF13)</f>
        <v>0.17</v>
      </c>
      <c r="AG14" s="32"/>
      <c r="AH14" s="32"/>
      <c r="AI14" s="32"/>
      <c r="AJ14" s="32">
        <f>SUM(AJ9:AJ13)</f>
        <v>24.919999999999998</v>
      </c>
      <c r="CC14" s="19"/>
    </row>
    <row r="15" spans="1:81" s="3" customFormat="1" ht="15">
      <c r="A15" s="13"/>
      <c r="B15" s="49" t="s">
        <v>82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CC15" s="19"/>
    </row>
    <row r="16" spans="1:81" s="3" customFormat="1" ht="15">
      <c r="A16" s="50" t="str">
        <f>"15"</f>
        <v>15</v>
      </c>
      <c r="B16" s="13" t="s">
        <v>145</v>
      </c>
      <c r="C16" s="17">
        <v>100</v>
      </c>
      <c r="D16" s="13">
        <v>58.9</v>
      </c>
      <c r="E16" s="97">
        <v>0.66</v>
      </c>
      <c r="F16" s="98"/>
      <c r="G16" s="97">
        <v>0.12</v>
      </c>
      <c r="H16" s="98"/>
      <c r="I16" s="30">
        <v>2.27</v>
      </c>
      <c r="J16" s="30">
        <v>13.8</v>
      </c>
      <c r="K16" s="13">
        <v>0</v>
      </c>
      <c r="L16" s="13">
        <v>0</v>
      </c>
      <c r="M16" s="13">
        <v>0</v>
      </c>
      <c r="N16" s="13">
        <v>0</v>
      </c>
      <c r="O16" s="13">
        <v>1.46</v>
      </c>
      <c r="P16" s="13">
        <v>0.06</v>
      </c>
      <c r="Q16" s="13">
        <v>0.61</v>
      </c>
      <c r="R16" s="13">
        <v>0</v>
      </c>
      <c r="S16" s="13">
        <v>0</v>
      </c>
      <c r="T16" s="13">
        <v>0.06</v>
      </c>
      <c r="U16" s="13">
        <v>0.63</v>
      </c>
      <c r="V16" s="13">
        <v>131.31</v>
      </c>
      <c r="W16" s="13">
        <v>85.7</v>
      </c>
      <c r="X16" s="32">
        <v>9.5299999999999994</v>
      </c>
      <c r="Y16" s="32">
        <v>12</v>
      </c>
      <c r="Z16" s="32">
        <v>15.75</v>
      </c>
      <c r="AA16" s="32">
        <v>0.55000000000000004</v>
      </c>
      <c r="AB16" s="32">
        <v>0</v>
      </c>
      <c r="AC16" s="32">
        <v>36.46</v>
      </c>
      <c r="AD16" s="32">
        <v>80.959999999999994</v>
      </c>
      <c r="AE16" s="32">
        <v>0.43</v>
      </c>
      <c r="AF16" s="32">
        <v>0.04</v>
      </c>
      <c r="AG16" s="32">
        <v>0.02</v>
      </c>
      <c r="AH16" s="32">
        <v>0.12</v>
      </c>
      <c r="AI16" s="32">
        <v>0.19</v>
      </c>
      <c r="AJ16" s="32">
        <v>14.91</v>
      </c>
      <c r="CC16" s="19"/>
    </row>
    <row r="17" spans="1:81" s="3" customFormat="1" ht="15">
      <c r="A17" s="50" t="str">
        <f>"25/2"</f>
        <v>25/2</v>
      </c>
      <c r="B17" s="13" t="s">
        <v>131</v>
      </c>
      <c r="C17" s="17">
        <v>250</v>
      </c>
      <c r="D17" s="13">
        <v>0</v>
      </c>
      <c r="E17" s="97">
        <v>3.08</v>
      </c>
      <c r="F17" s="98"/>
      <c r="G17" s="97">
        <v>3.29</v>
      </c>
      <c r="H17" s="98"/>
      <c r="I17" s="30">
        <v>14.75</v>
      </c>
      <c r="J17" s="30">
        <v>101.91</v>
      </c>
      <c r="K17" s="13">
        <v>0</v>
      </c>
      <c r="L17" s="13">
        <v>0</v>
      </c>
      <c r="M17" s="13">
        <v>0</v>
      </c>
      <c r="N17" s="13">
        <v>0</v>
      </c>
      <c r="O17" s="13">
        <v>2.9</v>
      </c>
      <c r="P17" s="13">
        <v>8.89</v>
      </c>
      <c r="Q17" s="13">
        <v>0.95</v>
      </c>
      <c r="R17" s="13">
        <v>0</v>
      </c>
      <c r="S17" s="13">
        <v>0</v>
      </c>
      <c r="T17" s="13">
        <v>0.18</v>
      </c>
      <c r="U17" s="13">
        <v>2.0099999999999998</v>
      </c>
      <c r="V17" s="13">
        <v>439.94</v>
      </c>
      <c r="W17" s="13">
        <v>663.53</v>
      </c>
      <c r="X17" s="32">
        <v>123.29</v>
      </c>
      <c r="Y17" s="32">
        <v>63.58</v>
      </c>
      <c r="Z17" s="32">
        <v>128.28</v>
      </c>
      <c r="AA17" s="32">
        <v>1.48</v>
      </c>
      <c r="AB17" s="32">
        <v>0</v>
      </c>
      <c r="AC17" s="32">
        <v>0</v>
      </c>
      <c r="AD17" s="32">
        <v>0</v>
      </c>
      <c r="AE17" s="32">
        <v>0</v>
      </c>
      <c r="AF17" s="32">
        <v>0.13</v>
      </c>
      <c r="AG17" s="32">
        <v>0.12</v>
      </c>
      <c r="AH17" s="32">
        <v>1.1499999999999999</v>
      </c>
      <c r="AI17" s="32">
        <v>0</v>
      </c>
      <c r="AJ17" s="32">
        <v>16.559999999999999</v>
      </c>
      <c r="CC17" s="19"/>
    </row>
    <row r="18" spans="1:81" s="3" customFormat="1" ht="15">
      <c r="A18" s="50" t="str">
        <f>"34/2"</f>
        <v>34/2</v>
      </c>
      <c r="B18" s="13" t="s">
        <v>132</v>
      </c>
      <c r="C18" s="31" t="str">
        <f>"20"</f>
        <v>20</v>
      </c>
      <c r="D18" s="13">
        <v>0</v>
      </c>
      <c r="E18" s="97">
        <v>1.71</v>
      </c>
      <c r="F18" s="98"/>
      <c r="G18" s="97">
        <v>0.17</v>
      </c>
      <c r="H18" s="98"/>
      <c r="I18" s="30">
        <v>10.75</v>
      </c>
      <c r="J18" s="30">
        <v>52.6</v>
      </c>
      <c r="K18" s="13">
        <v>0</v>
      </c>
      <c r="L18" s="13">
        <v>0</v>
      </c>
      <c r="M18" s="13">
        <v>0</v>
      </c>
      <c r="N18" s="13">
        <v>0</v>
      </c>
      <c r="O18" s="13">
        <v>0.15</v>
      </c>
      <c r="P18" s="13">
        <v>10.59</v>
      </c>
      <c r="Q18" s="13">
        <v>0.56999999999999995</v>
      </c>
      <c r="R18" s="13">
        <v>0</v>
      </c>
      <c r="S18" s="13">
        <v>0</v>
      </c>
      <c r="T18" s="13">
        <v>7.0000000000000007E-2</v>
      </c>
      <c r="U18" s="13">
        <v>0.41</v>
      </c>
      <c r="V18" s="13">
        <v>119.76</v>
      </c>
      <c r="W18" s="13">
        <v>19.64</v>
      </c>
      <c r="X18" s="32">
        <v>4.22</v>
      </c>
      <c r="Y18" s="32">
        <v>2.92</v>
      </c>
      <c r="Z18" s="32">
        <v>13.57</v>
      </c>
      <c r="AA18" s="32">
        <v>0.23</v>
      </c>
      <c r="AB18" s="32">
        <v>0</v>
      </c>
      <c r="AC18" s="32">
        <v>0</v>
      </c>
      <c r="AD18" s="32">
        <v>0</v>
      </c>
      <c r="AE18" s="32">
        <v>0</v>
      </c>
      <c r="AF18" s="32">
        <v>0.02</v>
      </c>
      <c r="AG18" s="32">
        <v>0.01</v>
      </c>
      <c r="AH18" s="32">
        <v>0.17</v>
      </c>
      <c r="AI18" s="32">
        <v>0</v>
      </c>
      <c r="AJ18" s="32">
        <v>0</v>
      </c>
      <c r="CC18" s="19"/>
    </row>
    <row r="19" spans="1:81" s="3" customFormat="1" ht="15">
      <c r="A19" s="50" t="str">
        <f>"186"</f>
        <v>186</v>
      </c>
      <c r="B19" s="13" t="s">
        <v>133</v>
      </c>
      <c r="C19" s="17">
        <v>200</v>
      </c>
      <c r="D19" s="13">
        <v>11.35</v>
      </c>
      <c r="E19" s="97">
        <v>10.96</v>
      </c>
      <c r="F19" s="98"/>
      <c r="G19" s="97">
        <v>8.41</v>
      </c>
      <c r="H19" s="98"/>
      <c r="I19" s="30">
        <v>47.65</v>
      </c>
      <c r="J19" s="30">
        <v>314.60000000000002</v>
      </c>
      <c r="K19" s="13">
        <v>3.59</v>
      </c>
      <c r="L19" s="13">
        <v>0.15</v>
      </c>
      <c r="M19" s="13">
        <v>3.59</v>
      </c>
      <c r="N19" s="13">
        <v>0</v>
      </c>
      <c r="O19" s="13">
        <v>0.96</v>
      </c>
      <c r="P19" s="13">
        <v>34.79</v>
      </c>
      <c r="Q19" s="13">
        <v>7.1</v>
      </c>
      <c r="R19" s="13">
        <v>0</v>
      </c>
      <c r="S19" s="13">
        <v>0</v>
      </c>
      <c r="T19" s="13">
        <v>0</v>
      </c>
      <c r="U19" s="13">
        <v>1.27</v>
      </c>
      <c r="V19" s="13">
        <v>0</v>
      </c>
      <c r="W19" s="13">
        <v>232.52</v>
      </c>
      <c r="X19" s="32">
        <v>18.09</v>
      </c>
      <c r="Y19" s="32">
        <v>160.08000000000001</v>
      </c>
      <c r="Z19" s="32">
        <v>240.87</v>
      </c>
      <c r="AA19" s="32">
        <v>5.37</v>
      </c>
      <c r="AB19" s="32">
        <v>21.6</v>
      </c>
      <c r="AC19" s="32">
        <v>21.72</v>
      </c>
      <c r="AD19" s="32">
        <v>42.35</v>
      </c>
      <c r="AE19" s="32">
        <v>0.83</v>
      </c>
      <c r="AF19" s="32">
        <v>0.28000000000000003</v>
      </c>
      <c r="AG19" s="32">
        <v>0.12</v>
      </c>
      <c r="AH19" s="32">
        <v>2.3199999999999998</v>
      </c>
      <c r="AI19" s="32">
        <v>4.9800000000000004</v>
      </c>
      <c r="AJ19" s="32">
        <v>0</v>
      </c>
      <c r="CC19" s="19"/>
    </row>
    <row r="20" spans="1:81" s="3" customFormat="1" ht="15">
      <c r="A20" s="50" t="str">
        <f>"7/8"</f>
        <v>7/8</v>
      </c>
      <c r="B20" s="13" t="s">
        <v>134</v>
      </c>
      <c r="C20" s="17">
        <v>100</v>
      </c>
      <c r="D20" s="13">
        <v>0</v>
      </c>
      <c r="E20" s="97">
        <v>15.96</v>
      </c>
      <c r="F20" s="98"/>
      <c r="G20" s="97">
        <v>15.93</v>
      </c>
      <c r="H20" s="98"/>
      <c r="I20" s="30">
        <v>5.7</v>
      </c>
      <c r="J20" s="30">
        <v>229.99</v>
      </c>
      <c r="K20" s="13">
        <v>0</v>
      </c>
      <c r="L20" s="13">
        <v>0</v>
      </c>
      <c r="M20" s="13">
        <v>3.98</v>
      </c>
      <c r="N20" s="13">
        <v>0</v>
      </c>
      <c r="O20" s="13">
        <v>1.83</v>
      </c>
      <c r="P20" s="13">
        <v>2.17</v>
      </c>
      <c r="Q20" s="13">
        <v>0.21</v>
      </c>
      <c r="R20" s="13">
        <v>0</v>
      </c>
      <c r="S20" s="13">
        <v>0</v>
      </c>
      <c r="T20" s="13">
        <v>0.04</v>
      </c>
      <c r="U20" s="13">
        <v>1.29</v>
      </c>
      <c r="V20" s="13">
        <v>224.03</v>
      </c>
      <c r="W20" s="13">
        <v>215.73</v>
      </c>
      <c r="X20" s="32">
        <v>64.37</v>
      </c>
      <c r="Y20" s="32">
        <v>22.83</v>
      </c>
      <c r="Z20" s="32">
        <v>177.97</v>
      </c>
      <c r="AA20" s="32">
        <v>2.0299999999999998</v>
      </c>
      <c r="AB20" s="32">
        <v>0</v>
      </c>
      <c r="AC20" s="32">
        <v>0</v>
      </c>
      <c r="AD20" s="32">
        <v>0</v>
      </c>
      <c r="AE20" s="32">
        <v>0</v>
      </c>
      <c r="AF20" s="32">
        <v>0.06</v>
      </c>
      <c r="AG20" s="32">
        <v>0.11</v>
      </c>
      <c r="AH20" s="32">
        <v>2.1800000000000002</v>
      </c>
      <c r="AI20" s="32">
        <v>0</v>
      </c>
      <c r="AJ20" s="32">
        <v>0.46</v>
      </c>
      <c r="CC20" s="19"/>
    </row>
    <row r="21" spans="1:81" s="3" customFormat="1" ht="15">
      <c r="A21" s="60">
        <v>241</v>
      </c>
      <c r="B21" s="13" t="s">
        <v>87</v>
      </c>
      <c r="C21" s="31" t="str">
        <f>"200"</f>
        <v>200</v>
      </c>
      <c r="D21" s="13">
        <v>0</v>
      </c>
      <c r="E21" s="97">
        <v>0.49</v>
      </c>
      <c r="F21" s="98"/>
      <c r="G21" s="97">
        <v>0.03</v>
      </c>
      <c r="H21" s="98"/>
      <c r="I21" s="30">
        <v>18.260000000000002</v>
      </c>
      <c r="J21" s="30">
        <v>72.13</v>
      </c>
      <c r="K21" s="13">
        <v>0</v>
      </c>
      <c r="L21" s="13">
        <v>0</v>
      </c>
      <c r="M21" s="13">
        <v>0</v>
      </c>
      <c r="N21" s="13">
        <v>0</v>
      </c>
      <c r="O21" s="13">
        <v>17.989999999999998</v>
      </c>
      <c r="P21" s="13">
        <v>0.27</v>
      </c>
      <c r="Q21" s="13">
        <v>1.64</v>
      </c>
      <c r="R21" s="13">
        <v>0</v>
      </c>
      <c r="S21" s="13">
        <v>0</v>
      </c>
      <c r="T21" s="13">
        <v>0.15</v>
      </c>
      <c r="U21" s="13">
        <v>0.42</v>
      </c>
      <c r="V21" s="13">
        <v>43.85</v>
      </c>
      <c r="W21" s="13">
        <v>624.58000000000004</v>
      </c>
      <c r="X21" s="32">
        <v>82.85</v>
      </c>
      <c r="Y21" s="32">
        <v>56.64</v>
      </c>
      <c r="Z21" s="32">
        <v>67.510000000000005</v>
      </c>
      <c r="AA21" s="32">
        <v>1.23</v>
      </c>
      <c r="AB21" s="32">
        <v>0</v>
      </c>
      <c r="AC21" s="32">
        <v>0</v>
      </c>
      <c r="AD21" s="32">
        <v>0</v>
      </c>
      <c r="AE21" s="32">
        <v>0</v>
      </c>
      <c r="AF21" s="32">
        <v>0.05</v>
      </c>
      <c r="AG21" s="32">
        <v>7.0000000000000007E-2</v>
      </c>
      <c r="AH21" s="32">
        <v>0.91</v>
      </c>
      <c r="AI21" s="32">
        <v>0</v>
      </c>
      <c r="AJ21" s="32">
        <v>12.76</v>
      </c>
      <c r="CC21" s="19"/>
    </row>
    <row r="22" spans="1:81" s="3" customFormat="1" ht="15">
      <c r="A22" s="51">
        <v>0.61538461538461542</v>
      </c>
      <c r="B22" s="13" t="s">
        <v>79</v>
      </c>
      <c r="C22" s="17">
        <v>36</v>
      </c>
      <c r="D22" s="13">
        <v>0</v>
      </c>
      <c r="E22" s="97">
        <v>2.38</v>
      </c>
      <c r="F22" s="98"/>
      <c r="G22" s="97">
        <v>0.23</v>
      </c>
      <c r="H22" s="98"/>
      <c r="I22" s="30">
        <v>16.82</v>
      </c>
      <c r="J22" s="30">
        <v>80.78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32">
        <v>5.39</v>
      </c>
      <c r="Y22" s="32">
        <v>7.96</v>
      </c>
      <c r="Z22" s="32">
        <v>20.98</v>
      </c>
      <c r="AA22" s="32">
        <v>0.56000000000000005</v>
      </c>
      <c r="AB22" s="32">
        <v>0</v>
      </c>
      <c r="AC22" s="32"/>
      <c r="AD22" s="32">
        <v>0</v>
      </c>
      <c r="AE22" s="32">
        <v>0</v>
      </c>
      <c r="AF22" s="32">
        <v>0.04</v>
      </c>
      <c r="AG22" s="32"/>
      <c r="AH22" s="32"/>
      <c r="AI22" s="32"/>
      <c r="AJ22" s="32">
        <v>0</v>
      </c>
      <c r="CC22" s="19"/>
    </row>
    <row r="23" spans="1:81" s="3" customFormat="1" ht="15">
      <c r="A23" s="51">
        <v>0.53846153846153844</v>
      </c>
      <c r="B23" s="13" t="s">
        <v>88</v>
      </c>
      <c r="C23" s="17">
        <v>36</v>
      </c>
      <c r="D23" s="13">
        <v>0</v>
      </c>
      <c r="E23" s="97">
        <v>2.38</v>
      </c>
      <c r="F23" s="98"/>
      <c r="G23" s="97">
        <v>0.43</v>
      </c>
      <c r="H23" s="98"/>
      <c r="I23" s="30">
        <v>12.02</v>
      </c>
      <c r="J23" s="30">
        <v>63.64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32">
        <v>12.6</v>
      </c>
      <c r="Y23" s="32">
        <v>16.920000000000002</v>
      </c>
      <c r="Z23" s="32">
        <v>56.88</v>
      </c>
      <c r="AA23" s="32">
        <v>1.4</v>
      </c>
      <c r="AB23" s="32">
        <v>0</v>
      </c>
      <c r="AC23" s="32"/>
      <c r="AD23" s="32">
        <v>0</v>
      </c>
      <c r="AE23" s="32">
        <v>0</v>
      </c>
      <c r="AF23" s="32">
        <v>0.06</v>
      </c>
      <c r="AG23" s="32"/>
      <c r="AH23" s="32"/>
      <c r="AI23" s="32"/>
      <c r="AJ23" s="32">
        <v>0</v>
      </c>
      <c r="CC23" s="19"/>
    </row>
    <row r="24" spans="1:81" s="3" customFormat="1" ht="15">
      <c r="A24" s="13"/>
      <c r="B24" s="52" t="s">
        <v>81</v>
      </c>
      <c r="C24" s="31"/>
      <c r="D24" s="13">
        <v>70.25</v>
      </c>
      <c r="E24" s="97">
        <f>SUM(E16:F23)</f>
        <v>37.620000000000012</v>
      </c>
      <c r="F24" s="98"/>
      <c r="G24" s="97">
        <f>SUM(G16:H23)</f>
        <v>28.610000000000003</v>
      </c>
      <c r="H24" s="98"/>
      <c r="I24" s="30">
        <f>SUM(I16:I23)</f>
        <v>128.22000000000003</v>
      </c>
      <c r="J24" s="30">
        <f>SUM(J16:J23)</f>
        <v>929.45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32">
        <f>SUM(X16:X23)</f>
        <v>320.34000000000003</v>
      </c>
      <c r="Y24" s="32">
        <f>SUM(Y16:Y23)</f>
        <v>342.93</v>
      </c>
      <c r="Z24" s="32">
        <f>SUM(Z16:Z23)</f>
        <v>721.81000000000006</v>
      </c>
      <c r="AA24" s="32">
        <f>SUM(AA16:AA23)</f>
        <v>12.850000000000001</v>
      </c>
      <c r="AB24" s="32">
        <f>SUM(AB16:AB23)</f>
        <v>21.6</v>
      </c>
      <c r="AC24" s="32"/>
      <c r="AD24" s="32">
        <f>SUM(AD16:AD23)</f>
        <v>123.31</v>
      </c>
      <c r="AE24" s="32">
        <f>SUM(AE16:AE23)</f>
        <v>1.26</v>
      </c>
      <c r="AF24" s="32">
        <f>SUM(AF16:AF23)</f>
        <v>0.68000000000000016</v>
      </c>
      <c r="AG24" s="32"/>
      <c r="AH24" s="32"/>
      <c r="AI24" s="32"/>
      <c r="AJ24" s="32">
        <f>SUM(AJ16:AJ23)</f>
        <v>44.69</v>
      </c>
      <c r="CC24" s="19"/>
    </row>
    <row r="25" spans="1:81" s="3" customFormat="1" ht="15">
      <c r="A25" s="13"/>
      <c r="B25" s="52" t="s">
        <v>89</v>
      </c>
      <c r="C25" s="31"/>
      <c r="D25" s="13">
        <v>70.25</v>
      </c>
      <c r="E25" s="97">
        <f>E14+E24</f>
        <v>49.38000000000001</v>
      </c>
      <c r="F25" s="98"/>
      <c r="G25" s="97">
        <f>G14+G24</f>
        <v>40.160000000000004</v>
      </c>
      <c r="H25" s="98"/>
      <c r="I25" s="30">
        <f>I14+I24</f>
        <v>199.26000000000005</v>
      </c>
      <c r="J25" s="30">
        <f>J14+J24</f>
        <v>1367.0700000000002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32">
        <f>X14+X24</f>
        <v>667.54</v>
      </c>
      <c r="Y25" s="32">
        <f>Y14+Y24</f>
        <v>449.79</v>
      </c>
      <c r="Z25" s="32">
        <f>Z14+Z24</f>
        <v>1027.6500000000001</v>
      </c>
      <c r="AA25" s="32">
        <f>AA14+AA24</f>
        <v>17.230000000000004</v>
      </c>
      <c r="AB25" s="32">
        <f>AB14+AB24</f>
        <v>43.53</v>
      </c>
      <c r="AC25" s="32"/>
      <c r="AD25" s="32">
        <f>AD14+AD24</f>
        <v>179.3</v>
      </c>
      <c r="AE25" s="32">
        <f>AE14+AE24</f>
        <v>1.79</v>
      </c>
      <c r="AF25" s="32">
        <f>AF14+AF24</f>
        <v>0.8500000000000002</v>
      </c>
      <c r="AG25" s="32"/>
      <c r="AH25" s="32"/>
      <c r="AI25" s="32"/>
      <c r="AJ25" s="32">
        <f>AJ14+AJ24</f>
        <v>69.61</v>
      </c>
      <c r="CC25" s="19"/>
    </row>
    <row r="26" spans="1:81" s="3" customFormat="1" ht="15">
      <c r="C26" s="19"/>
      <c r="E26" s="19"/>
      <c r="F26" s="19"/>
      <c r="G26" s="19"/>
      <c r="H26" s="19"/>
      <c r="I26" s="19"/>
      <c r="J26" s="19"/>
      <c r="CC26" s="19"/>
    </row>
    <row r="27" spans="1:81" s="3" customFormat="1" ht="15">
      <c r="C27" s="19"/>
      <c r="E27" s="19"/>
      <c r="F27" s="19"/>
      <c r="G27" s="19"/>
      <c r="H27" s="19"/>
      <c r="I27" s="19"/>
      <c r="J27" s="19"/>
      <c r="CC27" s="19"/>
    </row>
    <row r="28" spans="1:81" s="3" customFormat="1" ht="15">
      <c r="C28" s="19"/>
      <c r="E28" s="19"/>
      <c r="F28" s="19"/>
      <c r="G28" s="19"/>
      <c r="H28" s="19"/>
      <c r="I28" s="19"/>
      <c r="J28" s="19"/>
      <c r="CC28" s="19"/>
    </row>
    <row r="29" spans="1:81" s="3" customFormat="1" ht="15">
      <c r="C29" s="19"/>
      <c r="E29" s="19"/>
      <c r="F29" s="19"/>
      <c r="G29" s="19"/>
      <c r="H29" s="19"/>
      <c r="I29" s="19"/>
      <c r="J29" s="19"/>
      <c r="CC29" s="19"/>
    </row>
    <row r="30" spans="1:81" s="3" customFormat="1" ht="15">
      <c r="C30" s="19"/>
      <c r="E30" s="19"/>
      <c r="F30" s="19"/>
      <c r="G30" s="19"/>
      <c r="H30" s="19"/>
      <c r="I30" s="19"/>
      <c r="J30" s="19"/>
      <c r="CC30" s="19"/>
    </row>
    <row r="31" spans="1:81" s="3" customFormat="1" ht="15">
      <c r="C31" s="19"/>
      <c r="E31" s="19"/>
      <c r="F31" s="19"/>
      <c r="G31" s="19"/>
      <c r="H31" s="19"/>
      <c r="I31" s="19"/>
      <c r="J31" s="19"/>
      <c r="CC31" s="19"/>
    </row>
    <row r="32" spans="1:81" s="3" customFormat="1" ht="15">
      <c r="C32" s="19"/>
      <c r="E32" s="19"/>
      <c r="F32" s="19"/>
      <c r="G32" s="19"/>
      <c r="H32" s="19"/>
      <c r="I32" s="19"/>
      <c r="J32" s="19"/>
      <c r="CC32" s="19"/>
    </row>
    <row r="33" spans="3:81" s="3" customFormat="1" ht="15">
      <c r="C33" s="19"/>
      <c r="E33" s="19"/>
      <c r="F33" s="19"/>
      <c r="G33" s="19"/>
      <c r="H33" s="19"/>
      <c r="I33" s="19"/>
      <c r="J33" s="19"/>
      <c r="CC33" s="19"/>
    </row>
    <row r="34" spans="3:81" s="3" customFormat="1" ht="15">
      <c r="C34" s="19"/>
      <c r="E34" s="19"/>
      <c r="F34" s="19"/>
      <c r="G34" s="19"/>
      <c r="H34" s="19"/>
      <c r="I34" s="19"/>
      <c r="J34" s="19"/>
      <c r="CC34" s="19"/>
    </row>
    <row r="35" spans="3:81" s="3" customFormat="1" ht="15">
      <c r="C35" s="19"/>
      <c r="E35" s="19"/>
      <c r="F35" s="19"/>
      <c r="G35" s="19"/>
      <c r="H35" s="19"/>
      <c r="I35" s="19"/>
      <c r="J35" s="19"/>
      <c r="CC35" s="19"/>
    </row>
    <row r="36" spans="3:81" s="3" customFormat="1" ht="15">
      <c r="C36" s="19"/>
      <c r="E36" s="19"/>
      <c r="F36" s="19"/>
      <c r="G36" s="19"/>
      <c r="H36" s="19"/>
      <c r="I36" s="19"/>
      <c r="J36" s="19"/>
      <c r="CC36" s="19"/>
    </row>
    <row r="37" spans="3:81" s="3" customFormat="1" ht="15">
      <c r="C37" s="19"/>
      <c r="E37" s="19"/>
      <c r="F37" s="19"/>
      <c r="G37" s="19"/>
      <c r="H37" s="19"/>
      <c r="I37" s="19"/>
      <c r="J37" s="19"/>
      <c r="CC37" s="19"/>
    </row>
    <row r="38" spans="3:81" s="3" customFormat="1" ht="15">
      <c r="C38" s="19"/>
      <c r="E38" s="19"/>
      <c r="F38" s="19"/>
      <c r="G38" s="19"/>
      <c r="H38" s="19"/>
      <c r="I38" s="19"/>
      <c r="J38" s="19"/>
      <c r="CC38" s="19"/>
    </row>
    <row r="39" spans="3:81" s="3" customFormat="1" ht="15">
      <c r="C39" s="19"/>
      <c r="E39" s="19"/>
      <c r="F39" s="19"/>
      <c r="G39" s="19"/>
      <c r="H39" s="19"/>
      <c r="I39" s="19"/>
      <c r="J39" s="19"/>
      <c r="CC39" s="19"/>
    </row>
    <row r="40" spans="3:81" s="3" customFormat="1" ht="15">
      <c r="C40" s="19"/>
      <c r="E40" s="19"/>
      <c r="F40" s="19"/>
      <c r="G40" s="19"/>
      <c r="H40" s="19"/>
      <c r="I40" s="19"/>
      <c r="J40" s="19"/>
      <c r="CC40" s="19"/>
    </row>
    <row r="41" spans="3:81" s="3" customFormat="1" ht="15">
      <c r="C41" s="19"/>
      <c r="E41" s="19"/>
      <c r="F41" s="19"/>
      <c r="G41" s="19"/>
      <c r="H41" s="19"/>
      <c r="I41" s="19"/>
      <c r="J41" s="19"/>
      <c r="CC41" s="19"/>
    </row>
    <row r="42" spans="3:81" s="3" customFormat="1" ht="15">
      <c r="C42" s="19"/>
      <c r="E42" s="19"/>
      <c r="F42" s="19"/>
      <c r="G42" s="19"/>
      <c r="H42" s="19"/>
      <c r="I42" s="19"/>
      <c r="J42" s="19"/>
      <c r="CC42" s="19"/>
    </row>
    <row r="43" spans="3:81" s="3" customFormat="1" ht="15">
      <c r="C43" s="19"/>
      <c r="E43" s="19"/>
      <c r="F43" s="19"/>
      <c r="G43" s="19"/>
      <c r="H43" s="19"/>
      <c r="I43" s="19"/>
      <c r="J43" s="19"/>
      <c r="CC43" s="19"/>
    </row>
    <row r="44" spans="3:81" s="3" customFormat="1" ht="15">
      <c r="C44" s="19"/>
      <c r="E44" s="19"/>
      <c r="F44" s="19"/>
      <c r="G44" s="19"/>
      <c r="H44" s="19"/>
      <c r="I44" s="19"/>
      <c r="J44" s="19"/>
      <c r="CC44" s="19"/>
    </row>
    <row r="45" spans="3:81" s="3" customFormat="1" ht="15">
      <c r="C45" s="19"/>
      <c r="E45" s="19"/>
      <c r="F45" s="19"/>
      <c r="G45" s="19"/>
      <c r="H45" s="19"/>
      <c r="I45" s="19"/>
      <c r="J45" s="19"/>
      <c r="CC45" s="19"/>
    </row>
    <row r="46" spans="3:81" s="3" customFormat="1" ht="15">
      <c r="C46" s="19"/>
      <c r="E46" s="19"/>
      <c r="F46" s="19"/>
      <c r="G46" s="19"/>
      <c r="H46" s="19"/>
      <c r="I46" s="19"/>
      <c r="J46" s="19"/>
      <c r="CC46" s="19"/>
    </row>
    <row r="47" spans="3:81" s="3" customFormat="1" ht="15">
      <c r="C47" s="19"/>
      <c r="E47" s="19"/>
      <c r="F47" s="19"/>
      <c r="G47" s="19"/>
      <c r="H47" s="19"/>
      <c r="I47" s="19"/>
      <c r="J47" s="19"/>
      <c r="CC47" s="19"/>
    </row>
    <row r="48" spans="3:81" s="3" customFormat="1" ht="15">
      <c r="C48" s="19"/>
      <c r="E48" s="19"/>
      <c r="F48" s="19"/>
      <c r="G48" s="19"/>
      <c r="H48" s="19"/>
      <c r="I48" s="19"/>
      <c r="J48" s="19"/>
      <c r="CC48" s="19"/>
    </row>
    <row r="49" spans="3:81" s="3" customFormat="1" ht="15">
      <c r="C49" s="19"/>
      <c r="E49" s="19"/>
      <c r="F49" s="19"/>
      <c r="G49" s="19"/>
      <c r="H49" s="19"/>
      <c r="I49" s="19"/>
      <c r="J49" s="19"/>
      <c r="CC49" s="19"/>
    </row>
    <row r="50" spans="3:81" s="3" customFormat="1" ht="15">
      <c r="C50" s="19"/>
      <c r="E50" s="19"/>
      <c r="F50" s="19"/>
      <c r="G50" s="19"/>
      <c r="H50" s="19"/>
      <c r="I50" s="19"/>
      <c r="J50" s="19"/>
      <c r="CC50" s="19"/>
    </row>
    <row r="51" spans="3:81" s="3" customFormat="1" ht="15">
      <c r="C51" s="19"/>
      <c r="E51" s="19"/>
      <c r="F51" s="19"/>
      <c r="G51" s="19"/>
      <c r="H51" s="19"/>
      <c r="I51" s="19"/>
      <c r="J51" s="19"/>
      <c r="CC51" s="19"/>
    </row>
    <row r="52" spans="3:81" s="3" customFormat="1" ht="15">
      <c r="C52" s="19"/>
      <c r="E52" s="19"/>
      <c r="F52" s="19"/>
      <c r="G52" s="19"/>
      <c r="H52" s="19"/>
      <c r="I52" s="19"/>
      <c r="J52" s="19"/>
      <c r="CC52" s="19"/>
    </row>
    <row r="53" spans="3:81" s="3" customFormat="1" ht="15">
      <c r="C53" s="19"/>
      <c r="E53" s="19"/>
      <c r="F53" s="19"/>
      <c r="G53" s="19"/>
      <c r="H53" s="19"/>
      <c r="I53" s="19"/>
      <c r="J53" s="19"/>
      <c r="CC53" s="19"/>
    </row>
    <row r="54" spans="3:81" s="3" customFormat="1" ht="15">
      <c r="C54" s="19"/>
      <c r="E54" s="19"/>
      <c r="F54" s="19"/>
      <c r="G54" s="19"/>
      <c r="H54" s="19"/>
      <c r="I54" s="19"/>
      <c r="J54" s="19"/>
      <c r="CC54" s="19"/>
    </row>
    <row r="55" spans="3:81" s="3" customFormat="1" ht="15">
      <c r="C55" s="19"/>
      <c r="E55" s="19"/>
      <c r="F55" s="19"/>
      <c r="G55" s="19"/>
      <c r="H55" s="19"/>
      <c r="I55" s="19"/>
      <c r="J55" s="19"/>
      <c r="CC55" s="19"/>
    </row>
    <row r="56" spans="3:81" s="3" customFormat="1" ht="15">
      <c r="C56" s="19"/>
      <c r="E56" s="19"/>
      <c r="F56" s="19"/>
      <c r="G56" s="19"/>
      <c r="H56" s="19"/>
      <c r="I56" s="19"/>
      <c r="J56" s="19"/>
      <c r="CC56" s="19"/>
    </row>
    <row r="57" spans="3:81" s="3" customFormat="1" ht="15">
      <c r="C57" s="19"/>
      <c r="E57" s="19"/>
      <c r="F57" s="19"/>
      <c r="G57" s="19"/>
      <c r="H57" s="19"/>
      <c r="I57" s="19"/>
      <c r="J57" s="19"/>
      <c r="CC57" s="19"/>
    </row>
    <row r="58" spans="3:81" s="3" customFormat="1" ht="15">
      <c r="C58" s="19"/>
      <c r="E58" s="19"/>
      <c r="F58" s="19"/>
      <c r="G58" s="19"/>
      <c r="H58" s="19"/>
      <c r="I58" s="19"/>
      <c r="J58" s="19"/>
      <c r="CC58" s="19"/>
    </row>
    <row r="59" spans="3:81" s="3" customFormat="1" ht="15">
      <c r="C59" s="19"/>
      <c r="E59" s="19"/>
      <c r="F59" s="19"/>
      <c r="G59" s="19"/>
      <c r="H59" s="19"/>
      <c r="I59" s="19"/>
      <c r="J59" s="19"/>
      <c r="CC59" s="19"/>
    </row>
    <row r="60" spans="3:81" s="3" customFormat="1" ht="15">
      <c r="C60" s="19"/>
      <c r="E60" s="19"/>
      <c r="F60" s="19"/>
      <c r="G60" s="19"/>
      <c r="H60" s="19"/>
      <c r="I60" s="19"/>
      <c r="J60" s="19"/>
      <c r="CC60" s="19"/>
    </row>
    <row r="61" spans="3:81" s="3" customFormat="1" ht="15">
      <c r="C61" s="19"/>
      <c r="E61" s="19"/>
      <c r="F61" s="19"/>
      <c r="G61" s="19"/>
      <c r="H61" s="19"/>
      <c r="I61" s="19"/>
      <c r="J61" s="19"/>
      <c r="CC61" s="19"/>
    </row>
    <row r="62" spans="3:81" s="3" customFormat="1" ht="15">
      <c r="C62" s="19"/>
      <c r="E62" s="19"/>
      <c r="F62" s="19"/>
      <c r="G62" s="19"/>
      <c r="H62" s="19"/>
      <c r="I62" s="19"/>
      <c r="J62" s="19"/>
      <c r="CC62" s="19"/>
    </row>
    <row r="63" spans="3:81" s="3" customFormat="1" ht="15">
      <c r="C63" s="19"/>
      <c r="E63" s="19"/>
      <c r="F63" s="19"/>
      <c r="G63" s="19"/>
      <c r="H63" s="19"/>
      <c r="I63" s="19"/>
      <c r="J63" s="19"/>
      <c r="CC63" s="19"/>
    </row>
    <row r="64" spans="3:81" s="3" customFormat="1" ht="15">
      <c r="C64" s="19"/>
      <c r="E64" s="19"/>
      <c r="F64" s="19"/>
      <c r="G64" s="19"/>
      <c r="H64" s="19"/>
      <c r="I64" s="19"/>
      <c r="J64" s="19"/>
      <c r="CC64" s="19"/>
    </row>
    <row r="65" spans="3:81" s="3" customFormat="1" ht="15">
      <c r="C65" s="19"/>
      <c r="E65" s="19"/>
      <c r="F65" s="19"/>
      <c r="G65" s="19"/>
      <c r="H65" s="19"/>
      <c r="I65" s="19"/>
      <c r="J65" s="19"/>
      <c r="CC65" s="19"/>
    </row>
    <row r="66" spans="3:81" s="3" customFormat="1" ht="15">
      <c r="C66" s="19"/>
      <c r="E66" s="19"/>
      <c r="F66" s="19"/>
      <c r="G66" s="19"/>
      <c r="H66" s="19"/>
      <c r="I66" s="19"/>
      <c r="J66" s="19"/>
      <c r="CC66" s="19"/>
    </row>
    <row r="67" spans="3:81" s="3" customFormat="1" ht="15">
      <c r="C67" s="19"/>
      <c r="E67" s="19"/>
      <c r="F67" s="19"/>
      <c r="G67" s="19"/>
      <c r="H67" s="19"/>
      <c r="I67" s="19"/>
      <c r="J67" s="19"/>
      <c r="CC67" s="19"/>
    </row>
    <row r="68" spans="3:81" s="3" customFormat="1" ht="15">
      <c r="C68" s="19"/>
      <c r="E68" s="19"/>
      <c r="F68" s="19"/>
      <c r="G68" s="19"/>
      <c r="H68" s="19"/>
      <c r="I68" s="19"/>
      <c r="J68" s="19"/>
      <c r="CC68" s="19"/>
    </row>
    <row r="69" spans="3:81" s="3" customFormat="1" ht="15">
      <c r="C69" s="19"/>
      <c r="E69" s="19"/>
      <c r="F69" s="19"/>
      <c r="G69" s="19"/>
      <c r="H69" s="19"/>
      <c r="I69" s="19"/>
      <c r="J69" s="19"/>
      <c r="CC69" s="19"/>
    </row>
    <row r="70" spans="3:81" s="3" customFormat="1" ht="15">
      <c r="C70" s="19"/>
      <c r="E70" s="19"/>
      <c r="F70" s="19"/>
      <c r="G70" s="19"/>
      <c r="H70" s="19"/>
      <c r="I70" s="19"/>
      <c r="J70" s="19"/>
      <c r="CC70" s="19"/>
    </row>
    <row r="71" spans="3:81" s="3" customFormat="1" ht="15">
      <c r="C71" s="19"/>
      <c r="E71" s="19"/>
      <c r="F71" s="19"/>
      <c r="G71" s="19"/>
      <c r="H71" s="19"/>
      <c r="I71" s="19"/>
      <c r="J71" s="19"/>
      <c r="CC71" s="19"/>
    </row>
    <row r="72" spans="3:81" s="3" customFormat="1" ht="15">
      <c r="C72" s="19"/>
      <c r="E72" s="19"/>
      <c r="F72" s="19"/>
      <c r="G72" s="19"/>
      <c r="H72" s="19"/>
      <c r="I72" s="19"/>
      <c r="J72" s="19"/>
      <c r="CC72" s="19"/>
    </row>
    <row r="73" spans="3:81" s="3" customFormat="1" ht="15">
      <c r="C73" s="19"/>
      <c r="E73" s="19"/>
      <c r="F73" s="19"/>
      <c r="G73" s="19"/>
      <c r="H73" s="19"/>
      <c r="I73" s="19"/>
      <c r="J73" s="19"/>
      <c r="CC73" s="19"/>
    </row>
    <row r="74" spans="3:81" s="3" customFormat="1" ht="15">
      <c r="C74" s="19"/>
      <c r="E74" s="19"/>
      <c r="F74" s="19"/>
      <c r="G74" s="19"/>
      <c r="H74" s="19"/>
      <c r="I74" s="19"/>
      <c r="J74" s="19"/>
      <c r="CC74" s="19"/>
    </row>
    <row r="75" spans="3:81" s="3" customFormat="1" ht="15">
      <c r="C75" s="19"/>
      <c r="E75" s="19"/>
      <c r="F75" s="19"/>
      <c r="G75" s="19"/>
      <c r="H75" s="19"/>
      <c r="I75" s="19"/>
      <c r="J75" s="19"/>
      <c r="CC75" s="19"/>
    </row>
    <row r="76" spans="3:81" s="3" customFormat="1" ht="15">
      <c r="C76" s="19"/>
      <c r="E76" s="19"/>
      <c r="F76" s="19"/>
      <c r="G76" s="19"/>
      <c r="H76" s="19"/>
      <c r="I76" s="19"/>
      <c r="J76" s="19"/>
      <c r="CC76" s="19"/>
    </row>
    <row r="77" spans="3:81" s="3" customFormat="1" ht="15">
      <c r="C77" s="19"/>
      <c r="E77" s="19"/>
      <c r="F77" s="19"/>
      <c r="G77" s="19"/>
      <c r="H77" s="19"/>
      <c r="I77" s="19"/>
      <c r="J77" s="19"/>
      <c r="CC77" s="19"/>
    </row>
    <row r="78" spans="3:81" s="3" customFormat="1" ht="15">
      <c r="C78" s="19"/>
      <c r="E78" s="19"/>
      <c r="F78" s="19"/>
      <c r="G78" s="19"/>
      <c r="H78" s="19"/>
      <c r="I78" s="19"/>
      <c r="J78" s="19"/>
      <c r="CC78" s="19"/>
    </row>
    <row r="79" spans="3:81" s="3" customFormat="1" ht="15">
      <c r="C79" s="19"/>
      <c r="E79" s="19"/>
      <c r="F79" s="19"/>
      <c r="G79" s="19"/>
      <c r="H79" s="19"/>
      <c r="I79" s="19"/>
      <c r="J79" s="19"/>
      <c r="CC79" s="19"/>
    </row>
    <row r="80" spans="3:81" s="3" customFormat="1" ht="15">
      <c r="C80" s="19"/>
      <c r="E80" s="19"/>
      <c r="F80" s="19"/>
      <c r="G80" s="19"/>
      <c r="H80" s="19"/>
      <c r="I80" s="19"/>
      <c r="J80" s="19"/>
      <c r="CC80" s="19"/>
    </row>
    <row r="81" spans="3:81" s="3" customFormat="1" ht="15">
      <c r="C81" s="19"/>
      <c r="E81" s="19"/>
      <c r="F81" s="19"/>
      <c r="G81" s="19"/>
      <c r="H81" s="19"/>
      <c r="I81" s="19"/>
      <c r="J81" s="19"/>
      <c r="CC81" s="19"/>
    </row>
    <row r="82" spans="3:81" s="3" customFormat="1" ht="15">
      <c r="C82" s="19"/>
      <c r="E82" s="19"/>
      <c r="F82" s="19"/>
      <c r="G82" s="19"/>
      <c r="H82" s="19"/>
      <c r="I82" s="19"/>
      <c r="J82" s="19"/>
      <c r="CC82" s="19"/>
    </row>
    <row r="83" spans="3:81" s="3" customFormat="1" ht="15">
      <c r="C83" s="19"/>
      <c r="E83" s="19"/>
      <c r="F83" s="19"/>
      <c r="G83" s="19"/>
      <c r="H83" s="19"/>
      <c r="I83" s="19"/>
      <c r="J83" s="19"/>
      <c r="CC83" s="19"/>
    </row>
    <row r="84" spans="3:81" s="3" customFormat="1" ht="15">
      <c r="C84" s="19"/>
      <c r="E84" s="19"/>
      <c r="F84" s="19"/>
      <c r="G84" s="19"/>
      <c r="H84" s="19"/>
      <c r="I84" s="19"/>
      <c r="J84" s="19"/>
      <c r="CC84" s="19"/>
    </row>
    <row r="85" spans="3:81" s="3" customFormat="1" ht="15">
      <c r="C85" s="19"/>
      <c r="E85" s="19"/>
      <c r="F85" s="19"/>
      <c r="G85" s="19"/>
      <c r="H85" s="19"/>
      <c r="I85" s="19"/>
      <c r="J85" s="19"/>
      <c r="CC85" s="19"/>
    </row>
    <row r="86" spans="3:81" s="3" customFormat="1" ht="15">
      <c r="C86" s="19"/>
      <c r="E86" s="19"/>
      <c r="F86" s="19"/>
      <c r="G86" s="19"/>
      <c r="H86" s="19"/>
      <c r="I86" s="19"/>
      <c r="J86" s="19"/>
      <c r="CC86" s="19"/>
    </row>
    <row r="87" spans="3:81" s="3" customFormat="1" ht="15">
      <c r="C87" s="19"/>
      <c r="E87" s="19"/>
      <c r="F87" s="19"/>
      <c r="G87" s="19"/>
      <c r="H87" s="19"/>
      <c r="I87" s="19"/>
      <c r="J87" s="19"/>
      <c r="CC87" s="19"/>
    </row>
    <row r="88" spans="3:81" s="3" customFormat="1" ht="15">
      <c r="C88" s="19"/>
      <c r="E88" s="19"/>
      <c r="F88" s="19"/>
      <c r="G88" s="19"/>
      <c r="H88" s="19"/>
      <c r="I88" s="19"/>
      <c r="J88" s="19"/>
      <c r="CC88" s="19"/>
    </row>
    <row r="89" spans="3:81" s="3" customFormat="1" ht="15">
      <c r="C89" s="19"/>
      <c r="E89" s="19"/>
      <c r="F89" s="19"/>
      <c r="G89" s="19"/>
      <c r="H89" s="19"/>
      <c r="I89" s="19"/>
      <c r="J89" s="19"/>
      <c r="CC89" s="19"/>
    </row>
    <row r="90" spans="3:81" s="3" customFormat="1" ht="15">
      <c r="C90" s="19"/>
      <c r="E90" s="19"/>
      <c r="F90" s="19"/>
      <c r="G90" s="19"/>
      <c r="H90" s="19"/>
      <c r="I90" s="19"/>
      <c r="J90" s="19"/>
      <c r="CC90" s="19"/>
    </row>
    <row r="91" spans="3:81" s="3" customFormat="1" ht="15">
      <c r="C91" s="19"/>
      <c r="E91" s="19"/>
      <c r="F91" s="19"/>
      <c r="G91" s="19"/>
      <c r="H91" s="19"/>
      <c r="I91" s="19"/>
      <c r="J91" s="19"/>
      <c r="CC91" s="19"/>
    </row>
    <row r="92" spans="3:81" s="3" customFormat="1" ht="15">
      <c r="C92" s="19"/>
      <c r="E92" s="19"/>
      <c r="F92" s="19"/>
      <c r="G92" s="19"/>
      <c r="H92" s="19"/>
      <c r="I92" s="19"/>
      <c r="J92" s="19"/>
      <c r="CC92" s="19"/>
    </row>
    <row r="93" spans="3:81" s="3" customFormat="1" ht="15">
      <c r="C93" s="19"/>
      <c r="E93" s="19"/>
      <c r="F93" s="19"/>
      <c r="G93" s="19"/>
      <c r="H93" s="19"/>
      <c r="I93" s="19"/>
      <c r="J93" s="19"/>
      <c r="CC93" s="19"/>
    </row>
    <row r="94" spans="3:81" s="3" customFormat="1" ht="15">
      <c r="C94" s="19"/>
      <c r="E94" s="19"/>
      <c r="F94" s="19"/>
      <c r="G94" s="19"/>
      <c r="H94" s="19"/>
      <c r="I94" s="19"/>
      <c r="J94" s="19"/>
      <c r="CC94" s="19"/>
    </row>
    <row r="95" spans="3:81" s="3" customFormat="1" ht="15">
      <c r="C95" s="19"/>
      <c r="E95" s="19"/>
      <c r="F95" s="19"/>
      <c r="G95" s="19"/>
      <c r="H95" s="19"/>
      <c r="I95" s="19"/>
      <c r="J95" s="19"/>
      <c r="CC95" s="19"/>
    </row>
    <row r="96" spans="3:81" s="3" customFormat="1" ht="15">
      <c r="C96" s="19"/>
      <c r="E96" s="19"/>
      <c r="F96" s="19"/>
      <c r="G96" s="19"/>
      <c r="H96" s="19"/>
      <c r="I96" s="19"/>
      <c r="J96" s="19"/>
      <c r="CC96" s="19"/>
    </row>
    <row r="97" spans="3:81" s="3" customFormat="1" ht="15">
      <c r="C97" s="19"/>
      <c r="E97" s="19"/>
      <c r="F97" s="19"/>
      <c r="G97" s="19"/>
      <c r="H97" s="19"/>
      <c r="I97" s="19"/>
      <c r="J97" s="19"/>
      <c r="CC97" s="19"/>
    </row>
    <row r="98" spans="3:81" s="3" customFormat="1" ht="15">
      <c r="C98" s="19"/>
      <c r="E98" s="19"/>
      <c r="F98" s="19"/>
      <c r="G98" s="19"/>
      <c r="H98" s="19"/>
      <c r="I98" s="19"/>
      <c r="J98" s="19"/>
      <c r="CC98" s="19"/>
    </row>
    <row r="99" spans="3:81" s="3" customFormat="1" ht="15">
      <c r="C99" s="19"/>
      <c r="E99" s="19"/>
      <c r="F99" s="19"/>
      <c r="G99" s="19"/>
      <c r="H99" s="19"/>
      <c r="I99" s="19"/>
      <c r="J99" s="19"/>
      <c r="CC99" s="19"/>
    </row>
    <row r="100" spans="3:81" s="3" customFormat="1" ht="15">
      <c r="C100" s="19"/>
      <c r="E100" s="19"/>
      <c r="F100" s="19"/>
      <c r="G100" s="19"/>
      <c r="H100" s="19"/>
      <c r="I100" s="19"/>
      <c r="J100" s="19"/>
      <c r="CC100" s="19"/>
    </row>
    <row r="101" spans="3:81" s="3" customFormat="1" ht="15">
      <c r="C101" s="19"/>
      <c r="E101" s="19"/>
      <c r="F101" s="19"/>
      <c r="G101" s="19"/>
      <c r="H101" s="19"/>
      <c r="I101" s="19"/>
      <c r="J101" s="19"/>
      <c r="CC101" s="19"/>
    </row>
    <row r="102" spans="3:81" s="3" customFormat="1" ht="15">
      <c r="C102" s="19"/>
      <c r="E102" s="19"/>
      <c r="F102" s="19"/>
      <c r="G102" s="19"/>
      <c r="H102" s="19"/>
      <c r="I102" s="19"/>
      <c r="J102" s="19"/>
      <c r="CC102" s="19"/>
    </row>
    <row r="103" spans="3:81" s="3" customFormat="1" ht="15">
      <c r="C103" s="19"/>
      <c r="E103" s="19"/>
      <c r="F103" s="19"/>
      <c r="G103" s="19"/>
      <c r="H103" s="19"/>
      <c r="I103" s="19"/>
      <c r="J103" s="19"/>
      <c r="CC103" s="19"/>
    </row>
    <row r="104" spans="3:81" s="3" customFormat="1" ht="15">
      <c r="C104" s="19"/>
      <c r="E104" s="19"/>
      <c r="F104" s="19"/>
      <c r="G104" s="19"/>
      <c r="H104" s="19"/>
      <c r="I104" s="19"/>
      <c r="J104" s="19"/>
      <c r="CC104" s="19"/>
    </row>
    <row r="105" spans="3:81" s="3" customFormat="1" ht="15">
      <c r="C105" s="19"/>
      <c r="E105" s="19"/>
      <c r="F105" s="19"/>
      <c r="G105" s="19"/>
      <c r="H105" s="19"/>
      <c r="I105" s="19"/>
      <c r="J105" s="19"/>
      <c r="CC105" s="19"/>
    </row>
    <row r="106" spans="3:81" s="3" customFormat="1" ht="15">
      <c r="C106" s="19"/>
      <c r="E106" s="19"/>
      <c r="F106" s="19"/>
      <c r="G106" s="19"/>
      <c r="H106" s="19"/>
      <c r="I106" s="19"/>
      <c r="J106" s="19"/>
      <c r="CC106" s="19"/>
    </row>
    <row r="107" spans="3:81" s="3" customFormat="1" ht="15">
      <c r="C107" s="19"/>
      <c r="E107" s="19"/>
      <c r="F107" s="19"/>
      <c r="G107" s="19"/>
      <c r="H107" s="19"/>
      <c r="I107" s="19"/>
      <c r="J107" s="19"/>
      <c r="CC107" s="19"/>
    </row>
    <row r="108" spans="3:81" s="3" customFormat="1" ht="15">
      <c r="C108" s="19"/>
      <c r="E108" s="19"/>
      <c r="F108" s="19"/>
      <c r="G108" s="19"/>
      <c r="H108" s="19"/>
      <c r="I108" s="19"/>
      <c r="J108" s="19"/>
      <c r="CC108" s="19"/>
    </row>
    <row r="109" spans="3:81" s="3" customFormat="1" ht="15">
      <c r="C109" s="19"/>
      <c r="E109" s="19"/>
      <c r="F109" s="19"/>
      <c r="G109" s="19"/>
      <c r="H109" s="19"/>
      <c r="I109" s="19"/>
      <c r="J109" s="19"/>
      <c r="CC109" s="19"/>
    </row>
    <row r="110" spans="3:81" s="3" customFormat="1" ht="15">
      <c r="C110" s="19"/>
      <c r="E110" s="19"/>
      <c r="F110" s="19"/>
      <c r="G110" s="19"/>
      <c r="H110" s="19"/>
      <c r="I110" s="19"/>
      <c r="J110" s="19"/>
      <c r="CC110" s="19"/>
    </row>
    <row r="111" spans="3:81" s="3" customFormat="1" ht="15">
      <c r="C111" s="19"/>
      <c r="E111" s="19"/>
      <c r="F111" s="19"/>
      <c r="G111" s="19"/>
      <c r="H111" s="19"/>
      <c r="I111" s="19"/>
      <c r="J111" s="19"/>
      <c r="CC111" s="19"/>
    </row>
    <row r="112" spans="3:81" s="3" customFormat="1" ht="15">
      <c r="C112" s="19"/>
      <c r="E112" s="19"/>
      <c r="F112" s="19"/>
      <c r="G112" s="19"/>
      <c r="H112" s="19"/>
      <c r="I112" s="19"/>
      <c r="J112" s="19"/>
      <c r="CC112" s="19"/>
    </row>
    <row r="113" spans="3:81" s="3" customFormat="1" ht="15">
      <c r="C113" s="19"/>
      <c r="E113" s="19"/>
      <c r="F113" s="19"/>
      <c r="G113" s="19"/>
      <c r="H113" s="19"/>
      <c r="I113" s="19"/>
      <c r="J113" s="19"/>
      <c r="CC113" s="19"/>
    </row>
    <row r="114" spans="3:81" s="3" customFormat="1" ht="15">
      <c r="C114" s="19"/>
      <c r="E114" s="19"/>
      <c r="F114" s="19"/>
      <c r="G114" s="19"/>
      <c r="H114" s="19"/>
      <c r="I114" s="19"/>
      <c r="J114" s="19"/>
      <c r="CC114" s="19"/>
    </row>
    <row r="115" spans="3:81" s="3" customFormat="1" ht="15">
      <c r="C115" s="19"/>
      <c r="E115" s="19"/>
      <c r="F115" s="19"/>
      <c r="G115" s="19"/>
      <c r="H115" s="19"/>
      <c r="I115" s="19"/>
      <c r="J115" s="19"/>
      <c r="CC115" s="19"/>
    </row>
    <row r="116" spans="3:81" s="3" customFormat="1" ht="15">
      <c r="C116" s="19"/>
      <c r="E116" s="19"/>
      <c r="F116" s="19"/>
      <c r="G116" s="19"/>
      <c r="H116" s="19"/>
      <c r="I116" s="19"/>
      <c r="J116" s="19"/>
      <c r="CC116" s="19"/>
    </row>
    <row r="117" spans="3:81" s="3" customFormat="1" ht="15">
      <c r="C117" s="19"/>
      <c r="E117" s="19"/>
      <c r="F117" s="19"/>
      <c r="G117" s="19"/>
      <c r="H117" s="19"/>
      <c r="I117" s="19"/>
      <c r="J117" s="19"/>
      <c r="CC117" s="19"/>
    </row>
    <row r="118" spans="3:81" s="3" customFormat="1" ht="15">
      <c r="C118" s="19"/>
      <c r="E118" s="19"/>
      <c r="F118" s="19"/>
      <c r="G118" s="19"/>
      <c r="H118" s="19"/>
      <c r="I118" s="19"/>
      <c r="J118" s="19"/>
      <c r="CC118" s="19"/>
    </row>
    <row r="119" spans="3:81" s="3" customFormat="1" ht="15">
      <c r="C119" s="19"/>
      <c r="E119" s="19"/>
      <c r="F119" s="19"/>
      <c r="G119" s="19"/>
      <c r="H119" s="19"/>
      <c r="I119" s="19"/>
      <c r="J119" s="19"/>
      <c r="CC119" s="19"/>
    </row>
    <row r="120" spans="3:81" s="3" customFormat="1" ht="15">
      <c r="C120" s="19"/>
      <c r="E120" s="19"/>
      <c r="F120" s="19"/>
      <c r="G120" s="19"/>
      <c r="H120" s="19"/>
      <c r="I120" s="19"/>
      <c r="J120" s="19"/>
      <c r="CC120" s="19"/>
    </row>
    <row r="121" spans="3:81" s="3" customFormat="1" ht="15">
      <c r="C121" s="19"/>
      <c r="E121" s="19"/>
      <c r="F121" s="19"/>
      <c r="G121" s="19"/>
      <c r="H121" s="19"/>
      <c r="I121" s="19"/>
      <c r="J121" s="19"/>
      <c r="CC121" s="19"/>
    </row>
    <row r="122" spans="3:81" s="3" customFormat="1" ht="15">
      <c r="C122" s="19"/>
      <c r="E122" s="19"/>
      <c r="F122" s="19"/>
      <c r="G122" s="19"/>
      <c r="H122" s="19"/>
      <c r="I122" s="19"/>
      <c r="J122" s="19"/>
      <c r="CC122" s="19"/>
    </row>
    <row r="123" spans="3:81" s="3" customFormat="1" ht="15">
      <c r="C123" s="19"/>
      <c r="E123" s="19"/>
      <c r="F123" s="19"/>
      <c r="G123" s="19"/>
      <c r="H123" s="19"/>
      <c r="I123" s="19"/>
      <c r="J123" s="19"/>
      <c r="CC123" s="19"/>
    </row>
    <row r="124" spans="3:81" s="3" customFormat="1" ht="15">
      <c r="C124" s="19"/>
      <c r="E124" s="19"/>
      <c r="F124" s="19"/>
      <c r="G124" s="19"/>
      <c r="H124" s="19"/>
      <c r="I124" s="19"/>
      <c r="J124" s="19"/>
      <c r="CC124" s="19"/>
    </row>
    <row r="125" spans="3:81" s="3" customFormat="1" ht="15">
      <c r="C125" s="19"/>
      <c r="E125" s="19"/>
      <c r="F125" s="19"/>
      <c r="G125" s="19"/>
      <c r="H125" s="19"/>
      <c r="I125" s="19"/>
      <c r="J125" s="19"/>
      <c r="CC125" s="19"/>
    </row>
    <row r="126" spans="3:81" s="3" customFormat="1" ht="15">
      <c r="C126" s="19"/>
      <c r="E126" s="19"/>
      <c r="F126" s="19"/>
      <c r="G126" s="19"/>
      <c r="H126" s="19"/>
      <c r="I126" s="19"/>
      <c r="J126" s="19"/>
      <c r="CC126" s="19"/>
    </row>
    <row r="127" spans="3:81" s="3" customFormat="1" ht="15">
      <c r="C127" s="19"/>
      <c r="E127" s="19"/>
      <c r="F127" s="19"/>
      <c r="G127" s="19"/>
      <c r="H127" s="19"/>
      <c r="I127" s="19"/>
      <c r="J127" s="19"/>
      <c r="CC127" s="19"/>
    </row>
    <row r="128" spans="3:81" s="3" customFormat="1" ht="15">
      <c r="C128" s="19"/>
      <c r="E128" s="19"/>
      <c r="F128" s="19"/>
      <c r="G128" s="19"/>
      <c r="H128" s="19"/>
      <c r="I128" s="19"/>
      <c r="J128" s="19"/>
      <c r="CC128" s="19"/>
    </row>
    <row r="129" spans="3:81" s="3" customFormat="1" ht="15">
      <c r="C129" s="19"/>
      <c r="E129" s="19"/>
      <c r="F129" s="19"/>
      <c r="G129" s="19"/>
      <c r="H129" s="19"/>
      <c r="I129" s="19"/>
      <c r="J129" s="19"/>
      <c r="CC129" s="19"/>
    </row>
    <row r="130" spans="3:81" s="3" customFormat="1" ht="15">
      <c r="C130" s="19"/>
      <c r="E130" s="19"/>
      <c r="F130" s="19"/>
      <c r="G130" s="19"/>
      <c r="H130" s="19"/>
      <c r="I130" s="19"/>
      <c r="J130" s="19"/>
      <c r="CC130" s="19"/>
    </row>
    <row r="131" spans="3:81" s="3" customFormat="1" ht="15">
      <c r="C131" s="19"/>
      <c r="E131" s="19"/>
      <c r="F131" s="19"/>
      <c r="G131" s="19"/>
      <c r="H131" s="19"/>
      <c r="I131" s="19"/>
      <c r="J131" s="19"/>
      <c r="CC131" s="19"/>
    </row>
    <row r="132" spans="3:81" s="3" customFormat="1" ht="15">
      <c r="C132" s="19"/>
      <c r="E132" s="19"/>
      <c r="F132" s="19"/>
      <c r="G132" s="19"/>
      <c r="H132" s="19"/>
      <c r="I132" s="19"/>
      <c r="J132" s="19"/>
      <c r="CC132" s="19"/>
    </row>
    <row r="133" spans="3:81" s="3" customFormat="1" ht="15">
      <c r="C133" s="19"/>
      <c r="E133" s="19"/>
      <c r="F133" s="19"/>
      <c r="G133" s="19"/>
      <c r="H133" s="19"/>
      <c r="I133" s="19"/>
      <c r="J133" s="19"/>
      <c r="CC133" s="19"/>
    </row>
    <row r="134" spans="3:81" s="3" customFormat="1" ht="15">
      <c r="C134" s="19"/>
      <c r="E134" s="19"/>
      <c r="F134" s="19"/>
      <c r="G134" s="19"/>
      <c r="H134" s="19"/>
      <c r="I134" s="19"/>
      <c r="J134" s="19"/>
      <c r="CC134" s="19"/>
    </row>
    <row r="135" spans="3:81" s="3" customFormat="1" ht="15">
      <c r="C135" s="19"/>
      <c r="E135" s="19"/>
      <c r="F135" s="19"/>
      <c r="G135" s="19"/>
      <c r="H135" s="19"/>
      <c r="I135" s="19"/>
      <c r="J135" s="19"/>
      <c r="CC135" s="19"/>
    </row>
    <row r="136" spans="3:81" s="3" customFormat="1" ht="15">
      <c r="C136" s="19"/>
      <c r="E136" s="19"/>
      <c r="F136" s="19"/>
      <c r="G136" s="19"/>
      <c r="H136" s="19"/>
      <c r="I136" s="19"/>
      <c r="J136" s="19"/>
      <c r="CC136" s="19"/>
    </row>
    <row r="137" spans="3:81" s="3" customFormat="1" ht="15">
      <c r="C137" s="19"/>
      <c r="E137" s="19"/>
      <c r="F137" s="19"/>
      <c r="G137" s="19"/>
      <c r="H137" s="19"/>
      <c r="I137" s="19"/>
      <c r="J137" s="19"/>
      <c r="CC137" s="19"/>
    </row>
    <row r="138" spans="3:81" s="3" customFormat="1" ht="15">
      <c r="C138" s="19"/>
      <c r="E138" s="19"/>
      <c r="F138" s="19"/>
      <c r="G138" s="19"/>
      <c r="H138" s="19"/>
      <c r="I138" s="19"/>
      <c r="J138" s="19"/>
      <c r="CC138" s="19"/>
    </row>
    <row r="139" spans="3:81" s="3" customFormat="1" ht="15">
      <c r="C139" s="19"/>
      <c r="E139" s="19"/>
      <c r="F139" s="19"/>
      <c r="G139" s="19"/>
      <c r="H139" s="19"/>
      <c r="I139" s="19"/>
      <c r="J139" s="19"/>
      <c r="CC139" s="19"/>
    </row>
    <row r="140" spans="3:81" s="3" customFormat="1" ht="15">
      <c r="C140" s="19"/>
      <c r="E140" s="19"/>
      <c r="F140" s="19"/>
      <c r="G140" s="19"/>
      <c r="H140" s="19"/>
      <c r="I140" s="19"/>
      <c r="J140" s="19"/>
      <c r="CC140" s="19"/>
    </row>
    <row r="141" spans="3:81" s="3" customFormat="1" ht="15">
      <c r="C141" s="19"/>
      <c r="E141" s="19"/>
      <c r="F141" s="19"/>
      <c r="G141" s="19"/>
      <c r="H141" s="19"/>
      <c r="I141" s="19"/>
      <c r="J141" s="19"/>
      <c r="CC141" s="19"/>
    </row>
    <row r="142" spans="3:81" s="3" customFormat="1" ht="15">
      <c r="C142" s="19"/>
      <c r="E142" s="19"/>
      <c r="F142" s="19"/>
      <c r="G142" s="19"/>
      <c r="H142" s="19"/>
      <c r="I142" s="19"/>
      <c r="J142" s="19"/>
      <c r="CC142" s="19"/>
    </row>
    <row r="143" spans="3:81" s="3" customFormat="1" ht="15">
      <c r="C143" s="19"/>
      <c r="E143" s="19"/>
      <c r="F143" s="19"/>
      <c r="G143" s="19"/>
      <c r="H143" s="19"/>
      <c r="I143" s="19"/>
      <c r="J143" s="19"/>
      <c r="CC143" s="19"/>
    </row>
    <row r="144" spans="3:81" s="3" customFormat="1" ht="15">
      <c r="C144" s="19"/>
      <c r="E144" s="19"/>
      <c r="F144" s="19"/>
      <c r="G144" s="19"/>
      <c r="H144" s="19"/>
      <c r="I144" s="19"/>
      <c r="J144" s="19"/>
      <c r="CC144" s="19"/>
    </row>
    <row r="145" spans="3:81" s="3" customFormat="1" ht="15">
      <c r="C145" s="19"/>
      <c r="E145" s="19"/>
      <c r="F145" s="19"/>
      <c r="G145" s="19"/>
      <c r="H145" s="19"/>
      <c r="I145" s="19"/>
      <c r="J145" s="19"/>
      <c r="CC145" s="19"/>
    </row>
    <row r="146" spans="3:81" s="3" customFormat="1" ht="15">
      <c r="C146" s="19"/>
      <c r="E146" s="19"/>
      <c r="F146" s="19"/>
      <c r="G146" s="19"/>
      <c r="H146" s="19"/>
      <c r="I146" s="19"/>
      <c r="J146" s="19"/>
      <c r="CC146" s="19"/>
    </row>
    <row r="147" spans="3:81" s="3" customFormat="1" ht="15">
      <c r="C147" s="19"/>
      <c r="E147" s="19"/>
      <c r="F147" s="19"/>
      <c r="G147" s="19"/>
      <c r="H147" s="19"/>
      <c r="I147" s="19"/>
      <c r="J147" s="19"/>
      <c r="CC147" s="19"/>
    </row>
    <row r="148" spans="3:81" s="3" customFormat="1" ht="15">
      <c r="C148" s="19"/>
      <c r="E148" s="19"/>
      <c r="F148" s="19"/>
      <c r="G148" s="19"/>
      <c r="H148" s="19"/>
      <c r="I148" s="19"/>
      <c r="J148" s="19"/>
      <c r="CC148" s="19"/>
    </row>
    <row r="149" spans="3:81" s="3" customFormat="1" ht="15">
      <c r="C149" s="19"/>
      <c r="E149" s="19"/>
      <c r="F149" s="19"/>
      <c r="G149" s="19"/>
      <c r="H149" s="19"/>
      <c r="I149" s="19"/>
      <c r="J149" s="19"/>
      <c r="CC149" s="19"/>
    </row>
    <row r="150" spans="3:81" s="3" customFormat="1" ht="15">
      <c r="C150" s="19"/>
      <c r="E150" s="19"/>
      <c r="F150" s="19"/>
      <c r="G150" s="19"/>
      <c r="H150" s="19"/>
      <c r="I150" s="19"/>
      <c r="J150" s="19"/>
      <c r="CC150" s="19"/>
    </row>
    <row r="151" spans="3:81" s="3" customFormat="1" ht="15">
      <c r="C151" s="19"/>
      <c r="E151" s="19"/>
      <c r="F151" s="19"/>
      <c r="G151" s="19"/>
      <c r="H151" s="19"/>
      <c r="I151" s="19"/>
      <c r="J151" s="19"/>
      <c r="CC151" s="19"/>
    </row>
    <row r="152" spans="3:81" s="3" customFormat="1" ht="15">
      <c r="C152" s="19"/>
      <c r="E152" s="19"/>
      <c r="F152" s="19"/>
      <c r="G152" s="19"/>
      <c r="H152" s="19"/>
      <c r="I152" s="19"/>
      <c r="J152" s="19"/>
      <c r="CC152" s="19"/>
    </row>
    <row r="153" spans="3:81" s="3" customFormat="1" ht="15">
      <c r="C153" s="19"/>
      <c r="E153" s="19"/>
      <c r="F153" s="19"/>
      <c r="G153" s="19"/>
      <c r="H153" s="19"/>
      <c r="I153" s="19"/>
      <c r="J153" s="19"/>
      <c r="CC153" s="19"/>
    </row>
    <row r="154" spans="3:81" s="3" customFormat="1" ht="15">
      <c r="C154" s="19"/>
      <c r="E154" s="19"/>
      <c r="F154" s="19"/>
      <c r="G154" s="19"/>
      <c r="H154" s="19"/>
      <c r="I154" s="19"/>
      <c r="J154" s="19"/>
      <c r="CC154" s="19"/>
    </row>
    <row r="155" spans="3:81" s="3" customFormat="1" ht="15">
      <c r="C155" s="19"/>
      <c r="E155" s="19"/>
      <c r="F155" s="19"/>
      <c r="G155" s="19"/>
      <c r="H155" s="19"/>
      <c r="I155" s="19"/>
      <c r="J155" s="19"/>
      <c r="CC155" s="19"/>
    </row>
    <row r="156" spans="3:81" s="3" customFormat="1" ht="15">
      <c r="C156" s="19"/>
      <c r="E156" s="19"/>
      <c r="F156" s="19"/>
      <c r="G156" s="19"/>
      <c r="H156" s="19"/>
      <c r="I156" s="19"/>
      <c r="J156" s="19"/>
      <c r="CC156" s="19"/>
    </row>
    <row r="157" spans="3:81" s="3" customFormat="1" ht="15">
      <c r="C157" s="19"/>
      <c r="E157" s="19"/>
      <c r="F157" s="19"/>
      <c r="G157" s="19"/>
      <c r="H157" s="19"/>
      <c r="I157" s="19"/>
      <c r="J157" s="19"/>
      <c r="CC157" s="19"/>
    </row>
    <row r="158" spans="3:81" s="3" customFormat="1" ht="15">
      <c r="C158" s="19"/>
      <c r="E158" s="19"/>
      <c r="F158" s="19"/>
      <c r="G158" s="19"/>
      <c r="H158" s="19"/>
      <c r="I158" s="19"/>
      <c r="J158" s="19"/>
      <c r="CC158" s="19"/>
    </row>
    <row r="159" spans="3:81" s="3" customFormat="1" ht="15">
      <c r="C159" s="19"/>
      <c r="E159" s="19"/>
      <c r="F159" s="19"/>
      <c r="G159" s="19"/>
      <c r="H159" s="19"/>
      <c r="I159" s="19"/>
      <c r="J159" s="19"/>
      <c r="CC159" s="19"/>
    </row>
    <row r="160" spans="3:81" s="3" customFormat="1" ht="15">
      <c r="C160" s="19"/>
      <c r="E160" s="19"/>
      <c r="F160" s="19"/>
      <c r="G160" s="19"/>
      <c r="H160" s="19"/>
      <c r="I160" s="19"/>
      <c r="J160" s="19"/>
      <c r="CC160" s="19"/>
    </row>
    <row r="161" spans="3:81" s="3" customFormat="1" ht="15">
      <c r="C161" s="19"/>
      <c r="E161" s="19"/>
      <c r="F161" s="19"/>
      <c r="G161" s="19"/>
      <c r="H161" s="19"/>
      <c r="I161" s="19"/>
      <c r="J161" s="19"/>
      <c r="CC161" s="19"/>
    </row>
    <row r="162" spans="3:81" s="3" customFormat="1" ht="15">
      <c r="C162" s="19"/>
      <c r="E162" s="19"/>
      <c r="F162" s="19"/>
      <c r="G162" s="19"/>
      <c r="H162" s="19"/>
      <c r="I162" s="19"/>
      <c r="J162" s="19"/>
      <c r="CC162" s="19"/>
    </row>
    <row r="163" spans="3:81" s="3" customFormat="1" ht="15">
      <c r="C163" s="19"/>
      <c r="E163" s="19"/>
      <c r="F163" s="19"/>
      <c r="G163" s="19"/>
      <c r="H163" s="19"/>
      <c r="I163" s="19"/>
      <c r="J163" s="19"/>
      <c r="CC163" s="19"/>
    </row>
    <row r="164" spans="3:81" s="3" customFormat="1" ht="15">
      <c r="C164" s="19"/>
      <c r="E164" s="19"/>
      <c r="F164" s="19"/>
      <c r="G164" s="19"/>
      <c r="H164" s="19"/>
      <c r="I164" s="19"/>
      <c r="J164" s="19"/>
      <c r="CC164" s="19"/>
    </row>
    <row r="165" spans="3:81" s="3" customFormat="1" ht="15">
      <c r="C165" s="19"/>
      <c r="E165" s="19"/>
      <c r="F165" s="19"/>
      <c r="G165" s="19"/>
      <c r="H165" s="19"/>
      <c r="I165" s="19"/>
      <c r="J165" s="19"/>
      <c r="CC165" s="19"/>
    </row>
    <row r="166" spans="3:81" s="3" customFormat="1" ht="15">
      <c r="C166" s="19"/>
      <c r="E166" s="19"/>
      <c r="F166" s="19"/>
      <c r="G166" s="19"/>
      <c r="H166" s="19"/>
      <c r="I166" s="19"/>
      <c r="J166" s="19"/>
      <c r="CC166" s="19"/>
    </row>
    <row r="167" spans="3:81" s="3" customFormat="1" ht="15">
      <c r="C167" s="19"/>
      <c r="E167" s="19"/>
      <c r="F167" s="19"/>
      <c r="G167" s="19"/>
      <c r="H167" s="19"/>
      <c r="I167" s="19"/>
      <c r="J167" s="19"/>
      <c r="CC167" s="19"/>
    </row>
    <row r="168" spans="3:81" s="3" customFormat="1" ht="15">
      <c r="C168" s="19"/>
      <c r="E168" s="19"/>
      <c r="F168" s="19"/>
      <c r="G168" s="19"/>
      <c r="H168" s="19"/>
      <c r="I168" s="19"/>
      <c r="J168" s="19"/>
      <c r="CC168" s="19"/>
    </row>
    <row r="169" spans="3:81" s="3" customFormat="1" ht="15">
      <c r="C169" s="19"/>
      <c r="E169" s="19"/>
      <c r="F169" s="19"/>
      <c r="G169" s="19"/>
      <c r="H169" s="19"/>
      <c r="I169" s="19"/>
      <c r="J169" s="19"/>
      <c r="CC169" s="19"/>
    </row>
    <row r="170" spans="3:81" s="3" customFormat="1" ht="15">
      <c r="C170" s="19"/>
      <c r="E170" s="19"/>
      <c r="F170" s="19"/>
      <c r="G170" s="19"/>
      <c r="H170" s="19"/>
      <c r="I170" s="19"/>
      <c r="J170" s="19"/>
      <c r="CC170" s="19"/>
    </row>
    <row r="171" spans="3:81" s="3" customFormat="1" ht="15">
      <c r="C171" s="19"/>
      <c r="E171" s="19"/>
      <c r="F171" s="19"/>
      <c r="G171" s="19"/>
      <c r="H171" s="19"/>
      <c r="I171" s="19"/>
      <c r="J171" s="19"/>
      <c r="CC171" s="19"/>
    </row>
    <row r="172" spans="3:81" s="3" customFormat="1" ht="15">
      <c r="C172" s="19"/>
      <c r="E172" s="19"/>
      <c r="F172" s="19"/>
      <c r="G172" s="19"/>
      <c r="H172" s="19"/>
      <c r="I172" s="19"/>
      <c r="J172" s="19"/>
      <c r="CC172" s="19"/>
    </row>
    <row r="173" spans="3:81" s="3" customFormat="1" ht="15">
      <c r="C173" s="19"/>
      <c r="E173" s="19"/>
      <c r="F173" s="19"/>
      <c r="G173" s="19"/>
      <c r="H173" s="19"/>
      <c r="I173" s="19"/>
      <c r="J173" s="19"/>
      <c r="CC173" s="19"/>
    </row>
    <row r="174" spans="3:81" s="3" customFormat="1" ht="15">
      <c r="C174" s="19"/>
      <c r="E174" s="19"/>
      <c r="F174" s="19"/>
      <c r="G174" s="19"/>
      <c r="H174" s="19"/>
      <c r="I174" s="19"/>
      <c r="J174" s="19"/>
      <c r="CC174" s="19"/>
    </row>
    <row r="175" spans="3:81" s="3" customFormat="1" ht="15">
      <c r="C175" s="19"/>
      <c r="E175" s="19"/>
      <c r="F175" s="19"/>
      <c r="G175" s="19"/>
      <c r="H175" s="19"/>
      <c r="I175" s="19"/>
      <c r="J175" s="19"/>
      <c r="CC175" s="19"/>
    </row>
    <row r="176" spans="3:81" s="3" customFormat="1" ht="15">
      <c r="C176" s="19"/>
      <c r="E176" s="19"/>
      <c r="F176" s="19"/>
      <c r="G176" s="19"/>
      <c r="H176" s="19"/>
      <c r="I176" s="19"/>
      <c r="J176" s="19"/>
      <c r="CC176" s="19"/>
    </row>
    <row r="177" spans="3:81" s="3" customFormat="1" ht="15">
      <c r="C177" s="19"/>
      <c r="E177" s="19"/>
      <c r="F177" s="19"/>
      <c r="G177" s="19"/>
      <c r="H177" s="19"/>
      <c r="I177" s="19"/>
      <c r="J177" s="19"/>
      <c r="CC177" s="19"/>
    </row>
    <row r="178" spans="3:81" s="3" customFormat="1" ht="15">
      <c r="C178" s="19"/>
      <c r="E178" s="19"/>
      <c r="F178" s="19"/>
      <c r="G178" s="19"/>
      <c r="H178" s="19"/>
      <c r="I178" s="19"/>
      <c r="J178" s="19"/>
      <c r="CC178" s="19"/>
    </row>
    <row r="179" spans="3:81" s="3" customFormat="1" ht="15">
      <c r="C179" s="19"/>
      <c r="E179" s="19"/>
      <c r="F179" s="19"/>
      <c r="G179" s="19"/>
      <c r="H179" s="19"/>
      <c r="I179" s="19"/>
      <c r="J179" s="19"/>
      <c r="CC179" s="19"/>
    </row>
    <row r="180" spans="3:81" s="3" customFormat="1" ht="15">
      <c r="C180" s="19"/>
      <c r="E180" s="19"/>
      <c r="F180" s="19"/>
      <c r="G180" s="19"/>
      <c r="H180" s="19"/>
      <c r="I180" s="19"/>
      <c r="J180" s="19"/>
      <c r="CC180" s="19"/>
    </row>
    <row r="181" spans="3:81" s="3" customFormat="1" ht="15">
      <c r="C181" s="19"/>
      <c r="E181" s="19"/>
      <c r="F181" s="19"/>
      <c r="G181" s="19"/>
      <c r="H181" s="19"/>
      <c r="I181" s="19"/>
      <c r="J181" s="19"/>
      <c r="CC181" s="19"/>
    </row>
    <row r="182" spans="3:81" s="3" customFormat="1" ht="15">
      <c r="C182" s="19"/>
      <c r="E182" s="19"/>
      <c r="F182" s="19"/>
      <c r="G182" s="19"/>
      <c r="H182" s="19"/>
      <c r="I182" s="19"/>
      <c r="J182" s="19"/>
      <c r="CC182" s="19"/>
    </row>
    <row r="183" spans="3:81" s="3" customFormat="1" ht="15">
      <c r="C183" s="19"/>
      <c r="E183" s="19"/>
      <c r="F183" s="19"/>
      <c r="G183" s="19"/>
      <c r="H183" s="19"/>
      <c r="I183" s="19"/>
      <c r="J183" s="19"/>
      <c r="CC183" s="19"/>
    </row>
    <row r="184" spans="3:81" s="3" customFormat="1" ht="15">
      <c r="C184" s="19"/>
      <c r="E184" s="19"/>
      <c r="F184" s="19"/>
      <c r="G184" s="19"/>
      <c r="H184" s="19"/>
      <c r="I184" s="19"/>
      <c r="J184" s="19"/>
      <c r="CC184" s="19"/>
    </row>
    <row r="185" spans="3:81" s="3" customFormat="1" ht="15">
      <c r="C185" s="19"/>
      <c r="E185" s="19"/>
      <c r="F185" s="19"/>
      <c r="G185" s="19"/>
      <c r="H185" s="19"/>
      <c r="I185" s="19"/>
      <c r="J185" s="19"/>
      <c r="CC185" s="19"/>
    </row>
    <row r="186" spans="3:81" s="3" customFormat="1" ht="15">
      <c r="C186" s="19"/>
      <c r="E186" s="19"/>
      <c r="F186" s="19"/>
      <c r="G186" s="19"/>
      <c r="H186" s="19"/>
      <c r="I186" s="19"/>
      <c r="J186" s="19"/>
      <c r="CC186" s="19"/>
    </row>
    <row r="187" spans="3:81" s="3" customFormat="1" ht="15">
      <c r="C187" s="19"/>
      <c r="E187" s="19"/>
      <c r="F187" s="19"/>
      <c r="G187" s="19"/>
      <c r="H187" s="19"/>
      <c r="I187" s="19"/>
      <c r="J187" s="19"/>
      <c r="CC187" s="19"/>
    </row>
    <row r="188" spans="3:81" s="3" customFormat="1" ht="15">
      <c r="C188" s="19"/>
      <c r="E188" s="19"/>
      <c r="F188" s="19"/>
      <c r="G188" s="19"/>
      <c r="H188" s="19"/>
      <c r="I188" s="19"/>
      <c r="J188" s="19"/>
      <c r="CC188" s="19"/>
    </row>
    <row r="189" spans="3:81" s="3" customFormat="1" ht="15">
      <c r="C189" s="19"/>
      <c r="E189" s="19"/>
      <c r="F189" s="19"/>
      <c r="G189" s="19"/>
      <c r="H189" s="19"/>
      <c r="I189" s="19"/>
      <c r="J189" s="19"/>
      <c r="CC189" s="19"/>
    </row>
    <row r="190" spans="3:81" s="3" customFormat="1" ht="15">
      <c r="C190" s="19"/>
      <c r="E190" s="19"/>
      <c r="F190" s="19"/>
      <c r="G190" s="19"/>
      <c r="H190" s="19"/>
      <c r="I190" s="19"/>
      <c r="J190" s="19"/>
      <c r="CC190" s="19"/>
    </row>
    <row r="191" spans="3:81" s="3" customFormat="1" ht="15">
      <c r="C191" s="19"/>
      <c r="E191" s="19"/>
      <c r="F191" s="19"/>
      <c r="G191" s="19"/>
      <c r="H191" s="19"/>
      <c r="I191" s="19"/>
      <c r="J191" s="19"/>
      <c r="CC191" s="19"/>
    </row>
    <row r="192" spans="3:81" s="3" customFormat="1" ht="15">
      <c r="C192" s="19"/>
      <c r="E192" s="19"/>
      <c r="F192" s="19"/>
      <c r="G192" s="19"/>
      <c r="H192" s="19"/>
      <c r="I192" s="19"/>
      <c r="J192" s="19"/>
      <c r="CC192" s="19"/>
    </row>
    <row r="193" spans="3:81" s="3" customFormat="1" ht="15">
      <c r="C193" s="19"/>
      <c r="E193" s="19"/>
      <c r="F193" s="19"/>
      <c r="G193" s="19"/>
      <c r="H193" s="19"/>
      <c r="I193" s="19"/>
      <c r="J193" s="19"/>
      <c r="CC193" s="19"/>
    </row>
    <row r="194" spans="3:81" s="3" customFormat="1" ht="15">
      <c r="C194" s="19"/>
      <c r="E194" s="19"/>
      <c r="F194" s="19"/>
      <c r="G194" s="19"/>
      <c r="H194" s="19"/>
      <c r="I194" s="19"/>
      <c r="J194" s="19"/>
      <c r="CC194" s="19"/>
    </row>
    <row r="195" spans="3:81" s="3" customFormat="1" ht="15">
      <c r="C195" s="19"/>
      <c r="E195" s="19"/>
      <c r="F195" s="19"/>
      <c r="G195" s="19"/>
      <c r="H195" s="19"/>
      <c r="I195" s="19"/>
      <c r="J195" s="19"/>
      <c r="CC195" s="19"/>
    </row>
    <row r="196" spans="3:81" s="3" customFormat="1" ht="15">
      <c r="C196" s="19"/>
      <c r="E196" s="19"/>
      <c r="F196" s="19"/>
      <c r="G196" s="19"/>
      <c r="H196" s="19"/>
      <c r="I196" s="19"/>
      <c r="J196" s="19"/>
      <c r="CC196" s="19"/>
    </row>
    <row r="197" spans="3:81" s="3" customFormat="1" ht="15">
      <c r="C197" s="19"/>
      <c r="E197" s="19"/>
      <c r="F197" s="19"/>
      <c r="G197" s="19"/>
      <c r="H197" s="19"/>
      <c r="I197" s="19"/>
      <c r="J197" s="19"/>
      <c r="CC197" s="19"/>
    </row>
    <row r="198" spans="3:81" s="3" customFormat="1" ht="15">
      <c r="C198" s="19"/>
      <c r="E198" s="19"/>
      <c r="F198" s="19"/>
      <c r="G198" s="19"/>
      <c r="H198" s="19"/>
      <c r="I198" s="19"/>
      <c r="J198" s="19"/>
      <c r="CC198" s="19"/>
    </row>
    <row r="199" spans="3:81" s="3" customFormat="1" ht="15">
      <c r="C199" s="19"/>
      <c r="E199" s="19"/>
      <c r="F199" s="19"/>
      <c r="G199" s="19"/>
      <c r="H199" s="19"/>
      <c r="I199" s="19"/>
      <c r="J199" s="19"/>
      <c r="CC199" s="19"/>
    </row>
    <row r="200" spans="3:81" s="3" customFormat="1" ht="15">
      <c r="C200" s="19"/>
      <c r="E200" s="19"/>
      <c r="F200" s="19"/>
      <c r="G200" s="19"/>
      <c r="H200" s="19"/>
      <c r="I200" s="19"/>
      <c r="J200" s="19"/>
      <c r="CC200" s="19"/>
    </row>
    <row r="201" spans="3:81" s="3" customFormat="1" ht="15">
      <c r="C201" s="19"/>
      <c r="E201" s="19"/>
      <c r="F201" s="19"/>
      <c r="G201" s="19"/>
      <c r="H201" s="19"/>
      <c r="I201" s="19"/>
      <c r="J201" s="19"/>
      <c r="CC201" s="19"/>
    </row>
    <row r="202" spans="3:81" s="3" customFormat="1" ht="15">
      <c r="C202" s="19"/>
      <c r="E202" s="19"/>
      <c r="F202" s="19"/>
      <c r="G202" s="19"/>
      <c r="H202" s="19"/>
      <c r="I202" s="19"/>
      <c r="J202" s="19"/>
      <c r="CC202" s="19"/>
    </row>
    <row r="203" spans="3:81" s="3" customFormat="1" ht="15">
      <c r="C203" s="19"/>
      <c r="E203" s="19"/>
      <c r="F203" s="19"/>
      <c r="G203" s="19"/>
      <c r="H203" s="19"/>
      <c r="I203" s="19"/>
      <c r="J203" s="19"/>
      <c r="CC203" s="19"/>
    </row>
    <row r="204" spans="3:81" s="3" customFormat="1" ht="15">
      <c r="C204" s="19"/>
      <c r="E204" s="19"/>
      <c r="F204" s="19"/>
      <c r="G204" s="19"/>
      <c r="H204" s="19"/>
      <c r="I204" s="19"/>
      <c r="J204" s="19"/>
      <c r="CC204" s="19"/>
    </row>
    <row r="205" spans="3:81" s="3" customFormat="1" ht="15">
      <c r="C205" s="19"/>
      <c r="E205" s="19"/>
      <c r="F205" s="19"/>
      <c r="G205" s="19"/>
      <c r="H205" s="19"/>
      <c r="I205" s="19"/>
      <c r="J205" s="19"/>
      <c r="CC205" s="19"/>
    </row>
    <row r="206" spans="3:81" s="3" customFormat="1" ht="15">
      <c r="C206" s="19"/>
      <c r="E206" s="19"/>
      <c r="F206" s="19"/>
      <c r="G206" s="19"/>
      <c r="H206" s="19"/>
      <c r="I206" s="19"/>
      <c r="J206" s="19"/>
      <c r="CC206" s="19"/>
    </row>
    <row r="207" spans="3:81" s="3" customFormat="1" ht="15">
      <c r="C207" s="19"/>
      <c r="E207" s="19"/>
      <c r="F207" s="19"/>
      <c r="G207" s="19"/>
      <c r="H207" s="19"/>
      <c r="I207" s="19"/>
      <c r="J207" s="19"/>
      <c r="CC207" s="19"/>
    </row>
    <row r="208" spans="3:81" s="3" customFormat="1" ht="15">
      <c r="C208" s="19"/>
      <c r="E208" s="19"/>
      <c r="F208" s="19"/>
      <c r="G208" s="19"/>
      <c r="H208" s="19"/>
      <c r="I208" s="19"/>
      <c r="J208" s="19"/>
      <c r="CC208" s="19"/>
    </row>
    <row r="209" spans="3:81" s="3" customFormat="1" ht="15">
      <c r="C209" s="19"/>
      <c r="E209" s="19"/>
      <c r="F209" s="19"/>
      <c r="G209" s="19"/>
      <c r="H209" s="19"/>
      <c r="I209" s="19"/>
      <c r="J209" s="19"/>
      <c r="CC209" s="19"/>
    </row>
    <row r="210" spans="3:81" s="3" customFormat="1" ht="15">
      <c r="C210" s="19"/>
      <c r="E210" s="19"/>
      <c r="F210" s="19"/>
      <c r="G210" s="19"/>
      <c r="H210" s="19"/>
      <c r="I210" s="19"/>
      <c r="J210" s="19"/>
      <c r="CC210" s="19"/>
    </row>
    <row r="211" spans="3:81" s="3" customFormat="1" ht="15">
      <c r="C211" s="19"/>
      <c r="E211" s="19"/>
      <c r="F211" s="19"/>
      <c r="G211" s="19"/>
      <c r="H211" s="19"/>
      <c r="I211" s="19"/>
      <c r="J211" s="19"/>
      <c r="CC211" s="19"/>
    </row>
    <row r="212" spans="3:81" s="3" customFormat="1" ht="15">
      <c r="C212" s="19"/>
      <c r="E212" s="19"/>
      <c r="F212" s="19"/>
      <c r="G212" s="19"/>
      <c r="H212" s="19"/>
      <c r="I212" s="19"/>
      <c r="J212" s="19"/>
      <c r="CC212" s="19"/>
    </row>
    <row r="213" spans="3:81" s="3" customFormat="1" ht="15">
      <c r="C213" s="19"/>
      <c r="E213" s="19"/>
      <c r="F213" s="19"/>
      <c r="G213" s="19"/>
      <c r="H213" s="19"/>
      <c r="I213" s="19"/>
      <c r="J213" s="19"/>
      <c r="CC213" s="19"/>
    </row>
    <row r="214" spans="3:81" s="3" customFormat="1" ht="15">
      <c r="C214" s="19"/>
      <c r="E214" s="19"/>
      <c r="F214" s="19"/>
      <c r="G214" s="19"/>
      <c r="H214" s="19"/>
      <c r="I214" s="19"/>
      <c r="J214" s="19"/>
      <c r="CC214" s="19"/>
    </row>
    <row r="215" spans="3:81" s="3" customFormat="1" ht="15">
      <c r="C215" s="19"/>
      <c r="E215" s="19"/>
      <c r="F215" s="19"/>
      <c r="G215" s="19"/>
      <c r="H215" s="19"/>
      <c r="I215" s="19"/>
      <c r="J215" s="19"/>
      <c r="CC215" s="19"/>
    </row>
    <row r="216" spans="3:81" s="3" customFormat="1" ht="15">
      <c r="C216" s="19"/>
      <c r="E216" s="19"/>
      <c r="F216" s="19"/>
      <c r="G216" s="19"/>
      <c r="H216" s="19"/>
      <c r="I216" s="19"/>
      <c r="J216" s="19"/>
      <c r="CC216" s="19"/>
    </row>
    <row r="217" spans="3:81" s="3" customFormat="1" ht="15">
      <c r="C217" s="19"/>
      <c r="E217" s="19"/>
      <c r="F217" s="19"/>
      <c r="G217" s="19"/>
      <c r="H217" s="19"/>
      <c r="I217" s="19"/>
      <c r="J217" s="19"/>
      <c r="CC217" s="19"/>
    </row>
    <row r="218" spans="3:81" s="3" customFormat="1" ht="15">
      <c r="C218" s="19"/>
      <c r="E218" s="19"/>
      <c r="F218" s="19"/>
      <c r="G218" s="19"/>
      <c r="H218" s="19"/>
      <c r="I218" s="19"/>
      <c r="J218" s="19"/>
      <c r="CC218" s="19"/>
    </row>
    <row r="219" spans="3:81" s="3" customFormat="1" ht="15">
      <c r="C219" s="19"/>
      <c r="E219" s="19"/>
      <c r="F219" s="19"/>
      <c r="G219" s="19"/>
      <c r="H219" s="19"/>
      <c r="I219" s="19"/>
      <c r="J219" s="19"/>
      <c r="CC219" s="19"/>
    </row>
    <row r="220" spans="3:81" s="3" customFormat="1" ht="15">
      <c r="C220" s="19"/>
      <c r="E220" s="19"/>
      <c r="F220" s="19"/>
      <c r="G220" s="19"/>
      <c r="H220" s="19"/>
      <c r="I220" s="19"/>
      <c r="J220" s="19"/>
      <c r="CC220" s="19"/>
    </row>
    <row r="221" spans="3:81" s="3" customFormat="1" ht="15">
      <c r="C221" s="19"/>
      <c r="E221" s="19"/>
      <c r="F221" s="19"/>
      <c r="G221" s="19"/>
      <c r="H221" s="19"/>
      <c r="I221" s="19"/>
      <c r="J221" s="19"/>
      <c r="CC221" s="19"/>
    </row>
    <row r="222" spans="3:81" s="3" customFormat="1" ht="15">
      <c r="C222" s="19"/>
      <c r="E222" s="19"/>
      <c r="F222" s="19"/>
      <c r="G222" s="19"/>
      <c r="H222" s="19"/>
      <c r="I222" s="19"/>
      <c r="J222" s="19"/>
      <c r="CC222" s="19"/>
    </row>
    <row r="223" spans="3:81" s="3" customFormat="1" ht="15">
      <c r="C223" s="19"/>
      <c r="E223" s="19"/>
      <c r="F223" s="19"/>
      <c r="G223" s="19"/>
      <c r="H223" s="19"/>
      <c r="I223" s="19"/>
      <c r="J223" s="19"/>
      <c r="CC223" s="19"/>
    </row>
    <row r="224" spans="3:81" s="3" customFormat="1" ht="15">
      <c r="C224" s="19"/>
      <c r="E224" s="19"/>
      <c r="F224" s="19"/>
      <c r="G224" s="19"/>
      <c r="H224" s="19"/>
      <c r="I224" s="19"/>
      <c r="J224" s="19"/>
      <c r="CC224" s="19"/>
    </row>
    <row r="225" spans="3:81" s="3" customFormat="1" ht="15">
      <c r="C225" s="19"/>
      <c r="E225" s="19"/>
      <c r="F225" s="19"/>
      <c r="G225" s="19"/>
      <c r="H225" s="19"/>
      <c r="I225" s="19"/>
      <c r="J225" s="19"/>
      <c r="CC225" s="19"/>
    </row>
    <row r="226" spans="3:81" s="3" customFormat="1" ht="15">
      <c r="C226" s="19"/>
      <c r="E226" s="19"/>
      <c r="F226" s="19"/>
      <c r="G226" s="19"/>
      <c r="H226" s="19"/>
      <c r="I226" s="19"/>
      <c r="J226" s="19"/>
      <c r="CC226" s="19"/>
    </row>
    <row r="227" spans="3:81" s="3" customFormat="1" ht="15">
      <c r="C227" s="19"/>
      <c r="E227" s="19"/>
      <c r="F227" s="19"/>
      <c r="G227" s="19"/>
      <c r="H227" s="19"/>
      <c r="I227" s="19"/>
      <c r="J227" s="19"/>
      <c r="CC227" s="19"/>
    </row>
    <row r="228" spans="3:81" s="3" customFormat="1" ht="15">
      <c r="C228" s="19"/>
      <c r="E228" s="19"/>
      <c r="F228" s="19"/>
      <c r="G228" s="19"/>
      <c r="H228" s="19"/>
      <c r="I228" s="19"/>
      <c r="J228" s="19"/>
      <c r="CC228" s="19"/>
    </row>
    <row r="229" spans="3:81" s="3" customFormat="1" ht="15">
      <c r="C229" s="19"/>
      <c r="E229" s="19"/>
      <c r="F229" s="19"/>
      <c r="G229" s="19"/>
      <c r="H229" s="19"/>
      <c r="I229" s="19"/>
      <c r="J229" s="19"/>
      <c r="CC229" s="19"/>
    </row>
    <row r="230" spans="3:81" s="3" customFormat="1" ht="15">
      <c r="C230" s="19"/>
      <c r="E230" s="19"/>
      <c r="F230" s="19"/>
      <c r="G230" s="19"/>
      <c r="H230" s="19"/>
      <c r="I230" s="19"/>
      <c r="J230" s="19"/>
      <c r="CC230" s="19"/>
    </row>
    <row r="231" spans="3:81" s="3" customFormat="1" ht="15">
      <c r="C231" s="19"/>
      <c r="E231" s="19"/>
      <c r="F231" s="19"/>
      <c r="G231" s="19"/>
      <c r="H231" s="19"/>
      <c r="I231" s="19"/>
      <c r="J231" s="19"/>
      <c r="CC231" s="19"/>
    </row>
    <row r="232" spans="3:81" s="3" customFormat="1" ht="15">
      <c r="C232" s="19"/>
      <c r="E232" s="19"/>
      <c r="F232" s="19"/>
      <c r="G232" s="19"/>
      <c r="H232" s="19"/>
      <c r="I232" s="19"/>
      <c r="J232" s="19"/>
      <c r="CC232" s="19"/>
    </row>
    <row r="233" spans="3:81" s="3" customFormat="1" ht="15">
      <c r="C233" s="19"/>
      <c r="E233" s="19"/>
      <c r="F233" s="19"/>
      <c r="G233" s="19"/>
      <c r="H233" s="19"/>
      <c r="I233" s="19"/>
      <c r="J233" s="19"/>
      <c r="CC233" s="19"/>
    </row>
    <row r="234" spans="3:81" s="3" customFormat="1" ht="15">
      <c r="C234" s="19"/>
      <c r="E234" s="19"/>
      <c r="F234" s="19"/>
      <c r="G234" s="19"/>
      <c r="H234" s="19"/>
      <c r="I234" s="19"/>
      <c r="J234" s="19"/>
      <c r="CC234" s="19"/>
    </row>
    <row r="235" spans="3:81" s="3" customFormat="1" ht="15">
      <c r="C235" s="19"/>
      <c r="E235" s="19"/>
      <c r="F235" s="19"/>
      <c r="G235" s="19"/>
      <c r="H235" s="19"/>
      <c r="I235" s="19"/>
      <c r="J235" s="19"/>
      <c r="CC235" s="19"/>
    </row>
    <row r="236" spans="3:81" s="3" customFormat="1" ht="15">
      <c r="C236" s="19"/>
      <c r="E236" s="19"/>
      <c r="F236" s="19"/>
      <c r="G236" s="19"/>
      <c r="H236" s="19"/>
      <c r="I236" s="19"/>
      <c r="J236" s="19"/>
      <c r="CC236" s="19"/>
    </row>
    <row r="237" spans="3:81" s="3" customFormat="1" ht="15">
      <c r="C237" s="19"/>
      <c r="E237" s="19"/>
      <c r="F237" s="19"/>
      <c r="G237" s="19"/>
      <c r="H237" s="19"/>
      <c r="I237" s="19"/>
      <c r="J237" s="19"/>
      <c r="CC237" s="19"/>
    </row>
    <row r="238" spans="3:81" s="3" customFormat="1" ht="15">
      <c r="C238" s="19"/>
      <c r="E238" s="19"/>
      <c r="F238" s="19"/>
      <c r="G238" s="19"/>
      <c r="H238" s="19"/>
      <c r="I238" s="19"/>
      <c r="J238" s="19"/>
      <c r="CC238" s="19"/>
    </row>
    <row r="239" spans="3:81" s="3" customFormat="1" ht="15">
      <c r="C239" s="19"/>
      <c r="E239" s="19"/>
      <c r="F239" s="19"/>
      <c r="G239" s="19"/>
      <c r="H239" s="19"/>
      <c r="I239" s="19"/>
      <c r="J239" s="19"/>
      <c r="CC239" s="19"/>
    </row>
    <row r="240" spans="3:81" s="3" customFormat="1" ht="15">
      <c r="C240" s="19"/>
      <c r="E240" s="19"/>
      <c r="F240" s="19"/>
      <c r="G240" s="19"/>
      <c r="H240" s="19"/>
      <c r="I240" s="19"/>
      <c r="J240" s="19"/>
      <c r="CC240" s="19"/>
    </row>
    <row r="241" spans="3:81" s="3" customFormat="1" ht="15">
      <c r="C241" s="19"/>
      <c r="E241" s="19"/>
      <c r="F241" s="19"/>
      <c r="G241" s="19"/>
      <c r="H241" s="19"/>
      <c r="I241" s="19"/>
      <c r="J241" s="19"/>
      <c r="CC241" s="19"/>
    </row>
    <row r="242" spans="3:81" s="3" customFormat="1" ht="15">
      <c r="C242" s="19"/>
      <c r="E242" s="19"/>
      <c r="F242" s="19"/>
      <c r="G242" s="19"/>
      <c r="H242" s="19"/>
      <c r="I242" s="19"/>
      <c r="J242" s="19"/>
      <c r="CC242" s="19"/>
    </row>
    <row r="243" spans="3:81" s="3" customFormat="1" ht="15">
      <c r="C243" s="19"/>
      <c r="E243" s="19"/>
      <c r="F243" s="19"/>
      <c r="G243" s="19"/>
      <c r="H243" s="19"/>
      <c r="I243" s="19"/>
      <c r="J243" s="19"/>
      <c r="CC243" s="19"/>
    </row>
    <row r="244" spans="3:81" s="3" customFormat="1" ht="15">
      <c r="C244" s="19"/>
      <c r="E244" s="19"/>
      <c r="F244" s="19"/>
      <c r="G244" s="19"/>
      <c r="H244" s="19"/>
      <c r="I244" s="19"/>
      <c r="J244" s="19"/>
      <c r="CC244" s="19"/>
    </row>
    <row r="245" spans="3:81" s="3" customFormat="1" ht="15">
      <c r="C245" s="19"/>
      <c r="E245" s="19"/>
      <c r="F245" s="19"/>
      <c r="G245" s="19"/>
      <c r="H245" s="19"/>
      <c r="I245" s="19"/>
      <c r="J245" s="19"/>
      <c r="CC245" s="19"/>
    </row>
    <row r="246" spans="3:81" s="3" customFormat="1" ht="15">
      <c r="C246" s="19"/>
      <c r="E246" s="19"/>
      <c r="F246" s="19"/>
      <c r="G246" s="19"/>
      <c r="H246" s="19"/>
      <c r="I246" s="19"/>
      <c r="J246" s="19"/>
      <c r="CC246" s="19"/>
    </row>
    <row r="247" spans="3:81" s="3" customFormat="1" ht="15">
      <c r="C247" s="19"/>
      <c r="E247" s="19"/>
      <c r="F247" s="19"/>
      <c r="G247" s="19"/>
      <c r="H247" s="19"/>
      <c r="I247" s="19"/>
      <c r="J247" s="19"/>
      <c r="CC247" s="19"/>
    </row>
    <row r="248" spans="3:81" s="3" customFormat="1" ht="15">
      <c r="C248" s="19"/>
      <c r="E248" s="19"/>
      <c r="F248" s="19"/>
      <c r="G248" s="19"/>
      <c r="H248" s="19"/>
      <c r="I248" s="19"/>
      <c r="J248" s="19"/>
      <c r="CC248" s="19"/>
    </row>
    <row r="249" spans="3:81" s="3" customFormat="1" ht="15">
      <c r="C249" s="19"/>
      <c r="E249" s="19"/>
      <c r="F249" s="19"/>
      <c r="G249" s="19"/>
      <c r="H249" s="19"/>
      <c r="I249" s="19"/>
      <c r="J249" s="19"/>
      <c r="CC249" s="19"/>
    </row>
    <row r="250" spans="3:81" s="3" customFormat="1" ht="15">
      <c r="C250" s="19"/>
      <c r="E250" s="19"/>
      <c r="F250" s="19"/>
      <c r="G250" s="19"/>
      <c r="H250" s="19"/>
      <c r="I250" s="19"/>
      <c r="J250" s="19"/>
      <c r="CC250" s="19"/>
    </row>
    <row r="251" spans="3:81" s="3" customFormat="1" ht="15">
      <c r="C251" s="19"/>
      <c r="E251" s="19"/>
      <c r="F251" s="19"/>
      <c r="G251" s="19"/>
      <c r="H251" s="19"/>
      <c r="I251" s="19"/>
      <c r="J251" s="19"/>
      <c r="CC251" s="19"/>
    </row>
    <row r="252" spans="3:81" s="3" customFormat="1" ht="15">
      <c r="C252" s="19"/>
      <c r="E252" s="19"/>
      <c r="F252" s="19"/>
      <c r="G252" s="19"/>
      <c r="H252" s="19"/>
      <c r="I252" s="19"/>
      <c r="J252" s="19"/>
      <c r="CC252" s="19"/>
    </row>
    <row r="253" spans="3:81" s="3" customFormat="1" ht="15">
      <c r="C253" s="19"/>
      <c r="E253" s="19"/>
      <c r="F253" s="19"/>
      <c r="G253" s="19"/>
      <c r="H253" s="19"/>
      <c r="I253" s="19"/>
      <c r="J253" s="19"/>
      <c r="CC253" s="19"/>
    </row>
    <row r="254" spans="3:81" s="3" customFormat="1" ht="15">
      <c r="C254" s="19"/>
      <c r="E254" s="19"/>
      <c r="F254" s="19"/>
      <c r="G254" s="19"/>
      <c r="H254" s="19"/>
      <c r="I254" s="19"/>
      <c r="J254" s="19"/>
      <c r="CC254" s="19"/>
    </row>
    <row r="255" spans="3:81" s="3" customFormat="1" ht="15">
      <c r="C255" s="19"/>
      <c r="E255" s="19"/>
      <c r="F255" s="19"/>
      <c r="G255" s="19"/>
      <c r="H255" s="19"/>
      <c r="I255" s="19"/>
      <c r="J255" s="19"/>
      <c r="CC255" s="19"/>
    </row>
    <row r="256" spans="3:81" s="3" customFormat="1" ht="15">
      <c r="C256" s="19"/>
      <c r="E256" s="19"/>
      <c r="F256" s="19"/>
      <c r="G256" s="19"/>
      <c r="H256" s="19"/>
      <c r="I256" s="19"/>
      <c r="J256" s="19"/>
      <c r="CC256" s="19"/>
    </row>
    <row r="257" spans="3:81" s="3" customFormat="1" ht="15">
      <c r="C257" s="19"/>
      <c r="E257" s="19"/>
      <c r="F257" s="19"/>
      <c r="G257" s="19"/>
      <c r="H257" s="19"/>
      <c r="I257" s="19"/>
      <c r="J257" s="19"/>
      <c r="CC257" s="19"/>
    </row>
    <row r="258" spans="3:81" s="3" customFormat="1" ht="15">
      <c r="C258" s="19"/>
      <c r="E258" s="19"/>
      <c r="F258" s="19"/>
      <c r="G258" s="19"/>
      <c r="H258" s="19"/>
      <c r="I258" s="19"/>
      <c r="J258" s="19"/>
      <c r="CC258" s="19"/>
    </row>
    <row r="259" spans="3:81" s="3" customFormat="1" ht="15">
      <c r="C259" s="19"/>
      <c r="E259" s="19"/>
      <c r="F259" s="19"/>
      <c r="G259" s="19"/>
      <c r="H259" s="19"/>
      <c r="I259" s="19"/>
      <c r="J259" s="19"/>
      <c r="CC259" s="19"/>
    </row>
    <row r="260" spans="3:81" s="3" customFormat="1" ht="15">
      <c r="C260" s="19"/>
      <c r="E260" s="19"/>
      <c r="F260" s="19"/>
      <c r="G260" s="19"/>
      <c r="H260" s="19"/>
      <c r="I260" s="19"/>
      <c r="J260" s="19"/>
      <c r="CC260" s="19"/>
    </row>
    <row r="261" spans="3:81" s="3" customFormat="1" ht="15">
      <c r="C261" s="19"/>
      <c r="E261" s="19"/>
      <c r="F261" s="19"/>
      <c r="G261" s="19"/>
      <c r="H261" s="19"/>
      <c r="I261" s="19"/>
      <c r="J261" s="19"/>
      <c r="CC261" s="19"/>
    </row>
    <row r="262" spans="3:81" s="3" customFormat="1" ht="15">
      <c r="C262" s="19"/>
      <c r="E262" s="19"/>
      <c r="F262" s="19"/>
      <c r="G262" s="19"/>
      <c r="H262" s="19"/>
      <c r="I262" s="19"/>
      <c r="J262" s="19"/>
      <c r="CC262" s="19"/>
    </row>
    <row r="263" spans="3:81" s="3" customFormat="1" ht="15">
      <c r="C263" s="19"/>
      <c r="E263" s="19"/>
      <c r="F263" s="19"/>
      <c r="G263" s="19"/>
      <c r="H263" s="19"/>
      <c r="I263" s="19"/>
      <c r="J263" s="19"/>
      <c r="CC263" s="19"/>
    </row>
    <row r="264" spans="3:81" s="3" customFormat="1" ht="15">
      <c r="C264" s="19"/>
      <c r="E264" s="19"/>
      <c r="F264" s="19"/>
      <c r="G264" s="19"/>
      <c r="H264" s="19"/>
      <c r="I264" s="19"/>
      <c r="J264" s="19"/>
      <c r="CC264" s="19"/>
    </row>
    <row r="265" spans="3:81" s="3" customFormat="1" ht="15">
      <c r="C265" s="19"/>
      <c r="E265" s="19"/>
      <c r="F265" s="19"/>
      <c r="G265" s="19"/>
      <c r="H265" s="19"/>
      <c r="I265" s="19"/>
      <c r="J265" s="19"/>
      <c r="CC265" s="19"/>
    </row>
    <row r="266" spans="3:81" s="3" customFormat="1" ht="15">
      <c r="C266" s="19"/>
      <c r="E266" s="19"/>
      <c r="F266" s="19"/>
      <c r="G266" s="19"/>
      <c r="H266" s="19"/>
      <c r="I266" s="19"/>
      <c r="J266" s="19"/>
      <c r="CC266" s="19"/>
    </row>
    <row r="267" spans="3:81" s="3" customFormat="1" ht="15">
      <c r="C267" s="19"/>
      <c r="E267" s="19"/>
      <c r="F267" s="19"/>
      <c r="G267" s="19"/>
      <c r="H267" s="19"/>
      <c r="I267" s="19"/>
      <c r="J267" s="19"/>
      <c r="CC267" s="19"/>
    </row>
    <row r="268" spans="3:81" s="3" customFormat="1" ht="15">
      <c r="C268" s="19"/>
      <c r="E268" s="19"/>
      <c r="F268" s="19"/>
      <c r="G268" s="19"/>
      <c r="H268" s="19"/>
      <c r="I268" s="19"/>
      <c r="J268" s="19"/>
      <c r="CC268" s="19"/>
    </row>
    <row r="269" spans="3:81" s="3" customFormat="1" ht="15">
      <c r="C269" s="19"/>
      <c r="E269" s="19"/>
      <c r="F269" s="19"/>
      <c r="G269" s="19"/>
      <c r="H269" s="19"/>
      <c r="I269" s="19"/>
      <c r="J269" s="19"/>
      <c r="CC269" s="19"/>
    </row>
    <row r="270" spans="3:81" s="3" customFormat="1" ht="15">
      <c r="C270" s="19"/>
      <c r="E270" s="19"/>
      <c r="F270" s="19"/>
      <c r="G270" s="19"/>
      <c r="H270" s="19"/>
      <c r="I270" s="19"/>
      <c r="J270" s="19"/>
      <c r="CC270" s="19"/>
    </row>
    <row r="271" spans="3:81" s="3" customFormat="1" ht="15">
      <c r="C271" s="19"/>
      <c r="E271" s="19"/>
      <c r="F271" s="19"/>
      <c r="G271" s="19"/>
      <c r="H271" s="19"/>
      <c r="I271" s="19"/>
      <c r="J271" s="19"/>
      <c r="CC271" s="19"/>
    </row>
    <row r="272" spans="3:81" s="3" customFormat="1" ht="15">
      <c r="C272" s="19"/>
      <c r="E272" s="19"/>
      <c r="F272" s="19"/>
      <c r="G272" s="19"/>
      <c r="H272" s="19"/>
      <c r="I272" s="19"/>
      <c r="J272" s="19"/>
      <c r="CC272" s="19"/>
    </row>
    <row r="273" spans="3:81" s="3" customFormat="1" ht="15">
      <c r="C273" s="19"/>
      <c r="E273" s="19"/>
      <c r="F273" s="19"/>
      <c r="G273" s="19"/>
      <c r="H273" s="19"/>
      <c r="I273" s="19"/>
      <c r="J273" s="19"/>
      <c r="CC273" s="19"/>
    </row>
    <row r="274" spans="3:81" s="3" customFormat="1" ht="15">
      <c r="C274" s="19"/>
      <c r="E274" s="19"/>
      <c r="F274" s="19"/>
      <c r="G274" s="19"/>
      <c r="H274" s="19"/>
      <c r="I274" s="19"/>
      <c r="J274" s="19"/>
      <c r="CC274" s="19"/>
    </row>
    <row r="275" spans="3:81" s="3" customFormat="1" ht="15">
      <c r="C275" s="19"/>
      <c r="E275" s="19"/>
      <c r="F275" s="19"/>
      <c r="G275" s="19"/>
      <c r="H275" s="19"/>
      <c r="I275" s="19"/>
      <c r="J275" s="19"/>
      <c r="CC275" s="19"/>
    </row>
    <row r="276" spans="3:81" s="3" customFormat="1" ht="15">
      <c r="C276" s="19"/>
      <c r="E276" s="19"/>
      <c r="F276" s="19"/>
      <c r="G276" s="19"/>
      <c r="H276" s="19"/>
      <c r="I276" s="19"/>
      <c r="J276" s="19"/>
      <c r="CC276" s="19"/>
    </row>
    <row r="277" spans="3:81" s="3" customFormat="1" ht="15">
      <c r="C277" s="19"/>
      <c r="E277" s="19"/>
      <c r="F277" s="19"/>
      <c r="G277" s="19"/>
      <c r="H277" s="19"/>
      <c r="I277" s="19"/>
      <c r="J277" s="19"/>
      <c r="CC277" s="19"/>
    </row>
    <row r="278" spans="3:81" s="3" customFormat="1" ht="15">
      <c r="C278" s="19"/>
      <c r="E278" s="19"/>
      <c r="F278" s="19"/>
      <c r="G278" s="19"/>
      <c r="H278" s="19"/>
      <c r="I278" s="19"/>
      <c r="J278" s="19"/>
      <c r="CC278" s="19"/>
    </row>
    <row r="279" spans="3:81" s="3" customFormat="1" ht="15">
      <c r="C279" s="19"/>
      <c r="E279" s="19"/>
      <c r="F279" s="19"/>
      <c r="G279" s="19"/>
      <c r="H279" s="19"/>
      <c r="I279" s="19"/>
      <c r="J279" s="19"/>
      <c r="CC279" s="19"/>
    </row>
    <row r="280" spans="3:81" s="3" customFormat="1" ht="15">
      <c r="C280" s="19"/>
      <c r="E280" s="19"/>
      <c r="F280" s="19"/>
      <c r="G280" s="19"/>
      <c r="H280" s="19"/>
      <c r="I280" s="19"/>
      <c r="J280" s="19"/>
      <c r="CC280" s="19"/>
    </row>
    <row r="281" spans="3:81" s="3" customFormat="1" ht="15">
      <c r="C281" s="19"/>
      <c r="E281" s="19"/>
      <c r="F281" s="19"/>
      <c r="G281" s="19"/>
      <c r="H281" s="19"/>
      <c r="I281" s="19"/>
      <c r="J281" s="19"/>
      <c r="CC281" s="19"/>
    </row>
    <row r="282" spans="3:81" s="3" customFormat="1" ht="15">
      <c r="C282" s="19"/>
      <c r="E282" s="19"/>
      <c r="F282" s="19"/>
      <c r="G282" s="19"/>
      <c r="H282" s="19"/>
      <c r="I282" s="19"/>
      <c r="J282" s="19"/>
      <c r="CC282" s="19"/>
    </row>
    <row r="283" spans="3:81" s="3" customFormat="1" ht="15">
      <c r="C283" s="19"/>
      <c r="E283" s="19"/>
      <c r="F283" s="19"/>
      <c r="G283" s="19"/>
      <c r="H283" s="19"/>
      <c r="I283" s="19"/>
      <c r="J283" s="19"/>
      <c r="CC283" s="19"/>
    </row>
    <row r="284" spans="3:81" s="3" customFormat="1" ht="15">
      <c r="C284" s="19"/>
      <c r="E284" s="19"/>
      <c r="F284" s="19"/>
      <c r="G284" s="19"/>
      <c r="H284" s="19"/>
      <c r="I284" s="19"/>
      <c r="J284" s="19"/>
      <c r="CC284" s="19"/>
    </row>
    <row r="285" spans="3:81" s="3" customFormat="1" ht="15">
      <c r="C285" s="19"/>
      <c r="E285" s="19"/>
      <c r="F285" s="19"/>
      <c r="G285" s="19"/>
      <c r="H285" s="19"/>
      <c r="I285" s="19"/>
      <c r="J285" s="19"/>
      <c r="CC285" s="19"/>
    </row>
    <row r="286" spans="3:81" s="3" customFormat="1" ht="15">
      <c r="C286" s="19"/>
      <c r="E286" s="19"/>
      <c r="F286" s="19"/>
      <c r="G286" s="19"/>
      <c r="H286" s="19"/>
      <c r="I286" s="19"/>
      <c r="J286" s="19"/>
      <c r="CC286" s="19"/>
    </row>
    <row r="287" spans="3:81" s="3" customFormat="1" ht="15">
      <c r="C287" s="19"/>
      <c r="E287" s="19"/>
      <c r="F287" s="19"/>
      <c r="G287" s="19"/>
      <c r="H287" s="19"/>
      <c r="I287" s="19"/>
      <c r="J287" s="19"/>
      <c r="CC287" s="19"/>
    </row>
    <row r="288" spans="3:81" s="3" customFormat="1" ht="15">
      <c r="C288" s="19"/>
      <c r="E288" s="19"/>
      <c r="F288" s="19"/>
      <c r="G288" s="19"/>
      <c r="H288" s="19"/>
      <c r="I288" s="19"/>
      <c r="J288" s="19"/>
      <c r="CC288" s="19"/>
    </row>
    <row r="289" spans="3:81" s="3" customFormat="1" ht="15">
      <c r="C289" s="19"/>
      <c r="E289" s="19"/>
      <c r="F289" s="19"/>
      <c r="G289" s="19"/>
      <c r="H289" s="19"/>
      <c r="I289" s="19"/>
      <c r="J289" s="19"/>
      <c r="CC289" s="19"/>
    </row>
    <row r="290" spans="3:81" s="3" customFormat="1" ht="15">
      <c r="C290" s="19"/>
      <c r="E290" s="19"/>
      <c r="F290" s="19"/>
      <c r="G290" s="19"/>
      <c r="H290" s="19"/>
      <c r="I290" s="19"/>
      <c r="J290" s="19"/>
      <c r="CC290" s="19"/>
    </row>
    <row r="291" spans="3:81" s="3" customFormat="1" ht="15">
      <c r="C291" s="19"/>
      <c r="E291" s="19"/>
      <c r="F291" s="19"/>
      <c r="G291" s="19"/>
      <c r="H291" s="19"/>
      <c r="I291" s="19"/>
      <c r="J291" s="19"/>
      <c r="CC291" s="19"/>
    </row>
    <row r="292" spans="3:81" s="3" customFormat="1" ht="15">
      <c r="C292" s="19"/>
      <c r="E292" s="19"/>
      <c r="F292" s="19"/>
      <c r="G292" s="19"/>
      <c r="H292" s="19"/>
      <c r="I292" s="19"/>
      <c r="J292" s="19"/>
      <c r="CC292" s="19"/>
    </row>
    <row r="293" spans="3:81" s="3" customFormat="1" ht="15">
      <c r="C293" s="19"/>
      <c r="E293" s="19"/>
      <c r="F293" s="19"/>
      <c r="G293" s="19"/>
      <c r="H293" s="19"/>
      <c r="I293" s="19"/>
      <c r="J293" s="19"/>
      <c r="CC293" s="19"/>
    </row>
    <row r="294" spans="3:81" s="3" customFormat="1" ht="15">
      <c r="C294" s="19"/>
      <c r="E294" s="19"/>
      <c r="F294" s="19"/>
      <c r="G294" s="19"/>
      <c r="H294" s="19"/>
      <c r="I294" s="19"/>
      <c r="J294" s="19"/>
      <c r="CC294" s="19"/>
    </row>
    <row r="295" spans="3:81" s="3" customFormat="1" ht="15">
      <c r="C295" s="19"/>
      <c r="E295" s="19"/>
      <c r="F295" s="19"/>
      <c r="G295" s="19"/>
      <c r="H295" s="19"/>
      <c r="I295" s="19"/>
      <c r="J295" s="19"/>
      <c r="CC295" s="19"/>
    </row>
    <row r="296" spans="3:81" s="3" customFormat="1" ht="15">
      <c r="C296" s="19"/>
      <c r="E296" s="19"/>
      <c r="F296" s="19"/>
      <c r="G296" s="19"/>
      <c r="H296" s="19"/>
      <c r="I296" s="19"/>
      <c r="J296" s="19"/>
      <c r="CC296" s="19"/>
    </row>
    <row r="297" spans="3:81" s="3" customFormat="1" ht="15">
      <c r="C297" s="19"/>
      <c r="E297" s="19"/>
      <c r="F297" s="19"/>
      <c r="G297" s="19"/>
      <c r="H297" s="19"/>
      <c r="I297" s="19"/>
      <c r="J297" s="19"/>
      <c r="CC297" s="19"/>
    </row>
    <row r="298" spans="3:81" s="3" customFormat="1" ht="15">
      <c r="C298" s="19"/>
      <c r="E298" s="19"/>
      <c r="F298" s="19"/>
      <c r="G298" s="19"/>
      <c r="H298" s="19"/>
      <c r="I298" s="19"/>
      <c r="J298" s="19"/>
      <c r="CC298" s="19"/>
    </row>
    <row r="299" spans="3:81" s="3" customFormat="1" ht="15">
      <c r="C299" s="19"/>
      <c r="E299" s="19"/>
      <c r="F299" s="19"/>
      <c r="G299" s="19"/>
      <c r="H299" s="19"/>
      <c r="I299" s="19"/>
      <c r="J299" s="19"/>
      <c r="CC299" s="19"/>
    </row>
    <row r="300" spans="3:81" s="3" customFormat="1" ht="15">
      <c r="C300" s="19"/>
      <c r="E300" s="19"/>
      <c r="F300" s="19"/>
      <c r="G300" s="19"/>
      <c r="H300" s="19"/>
      <c r="I300" s="19"/>
      <c r="J300" s="19"/>
      <c r="CC300" s="19"/>
    </row>
    <row r="301" spans="3:81" s="3" customFormat="1" ht="15">
      <c r="C301" s="19"/>
      <c r="E301" s="19"/>
      <c r="F301" s="19"/>
      <c r="G301" s="19"/>
      <c r="H301" s="19"/>
      <c r="I301" s="19"/>
      <c r="J301" s="19"/>
      <c r="CC301" s="19"/>
    </row>
    <row r="302" spans="3:81" s="3" customFormat="1" ht="15">
      <c r="C302" s="19"/>
      <c r="E302" s="19"/>
      <c r="F302" s="19"/>
      <c r="G302" s="19"/>
      <c r="H302" s="19"/>
      <c r="I302" s="19"/>
      <c r="J302" s="19"/>
      <c r="CC302" s="19"/>
    </row>
    <row r="303" spans="3:81" s="3" customFormat="1" ht="15">
      <c r="C303" s="19"/>
      <c r="E303" s="19"/>
      <c r="F303" s="19"/>
      <c r="G303" s="19"/>
      <c r="H303" s="19"/>
      <c r="I303" s="19"/>
      <c r="J303" s="19"/>
      <c r="CC303" s="19"/>
    </row>
    <row r="304" spans="3:81" s="3" customFormat="1" ht="15">
      <c r="C304" s="19"/>
      <c r="E304" s="19"/>
      <c r="F304" s="19"/>
      <c r="G304" s="19"/>
      <c r="H304" s="19"/>
      <c r="I304" s="19"/>
      <c r="J304" s="19"/>
      <c r="CC304" s="19"/>
    </row>
    <row r="305" spans="3:81" s="3" customFormat="1" ht="15">
      <c r="C305" s="19"/>
      <c r="E305" s="19"/>
      <c r="F305" s="19"/>
      <c r="G305" s="19"/>
      <c r="H305" s="19"/>
      <c r="I305" s="19"/>
      <c r="J305" s="19"/>
      <c r="CC305" s="19"/>
    </row>
    <row r="306" spans="3:81" s="3" customFormat="1" ht="15">
      <c r="C306" s="19"/>
      <c r="E306" s="19"/>
      <c r="F306" s="19"/>
      <c r="G306" s="19"/>
      <c r="H306" s="19"/>
      <c r="I306" s="19"/>
      <c r="J306" s="19"/>
      <c r="CC306" s="19"/>
    </row>
    <row r="307" spans="3:81" s="3" customFormat="1" ht="15">
      <c r="C307" s="19"/>
      <c r="E307" s="19"/>
      <c r="F307" s="19"/>
      <c r="G307" s="19"/>
      <c r="H307" s="19"/>
      <c r="I307" s="19"/>
      <c r="J307" s="19"/>
      <c r="CC307" s="19"/>
    </row>
    <row r="308" spans="3:81">
      <c r="C308" s="6"/>
      <c r="E308" s="6"/>
      <c r="F308" s="6"/>
      <c r="G308" s="6"/>
      <c r="H308" s="6"/>
      <c r="I308" s="6"/>
      <c r="J308" s="6"/>
    </row>
    <row r="309" spans="3:81">
      <c r="C309" s="6"/>
      <c r="E309" s="6"/>
      <c r="F309" s="6"/>
      <c r="G309" s="6"/>
      <c r="H309" s="6"/>
      <c r="I309" s="6"/>
      <c r="J309" s="6"/>
    </row>
    <row r="310" spans="3:81">
      <c r="C310" s="6"/>
      <c r="E310" s="6"/>
      <c r="F310" s="6"/>
      <c r="G310" s="6"/>
      <c r="H310" s="6"/>
      <c r="I310" s="6"/>
      <c r="J310" s="6"/>
    </row>
    <row r="311" spans="3:81">
      <c r="C311" s="6"/>
      <c r="E311" s="6"/>
      <c r="F311" s="6"/>
      <c r="G311" s="6"/>
      <c r="H311" s="6"/>
      <c r="I311" s="6"/>
      <c r="J311" s="6"/>
    </row>
    <row r="312" spans="3:81">
      <c r="C312" s="6"/>
      <c r="E312" s="6"/>
      <c r="F312" s="6"/>
      <c r="G312" s="6"/>
      <c r="H312" s="6"/>
      <c r="I312" s="6"/>
      <c r="J312" s="6"/>
    </row>
    <row r="313" spans="3:81">
      <c r="C313" s="6"/>
      <c r="E313" s="6"/>
      <c r="F313" s="6"/>
      <c r="G313" s="6"/>
      <c r="H313" s="6"/>
      <c r="I313" s="6"/>
      <c r="J313" s="6"/>
    </row>
    <row r="314" spans="3:81">
      <c r="C314" s="6"/>
      <c r="E314" s="6"/>
      <c r="F314" s="6"/>
      <c r="G314" s="6"/>
      <c r="H314" s="6"/>
      <c r="I314" s="6"/>
      <c r="J314" s="6"/>
    </row>
    <row r="315" spans="3:81">
      <c r="C315" s="6"/>
      <c r="E315" s="6"/>
      <c r="F315" s="6"/>
      <c r="G315" s="6"/>
      <c r="H315" s="6"/>
      <c r="I315" s="6"/>
      <c r="J315" s="6"/>
    </row>
    <row r="316" spans="3:81">
      <c r="C316" s="6"/>
      <c r="E316" s="6"/>
      <c r="F316" s="6"/>
      <c r="G316" s="6"/>
      <c r="H316" s="6"/>
      <c r="I316" s="6"/>
      <c r="J316" s="6"/>
    </row>
    <row r="317" spans="3:81">
      <c r="C317" s="6"/>
      <c r="E317" s="6"/>
      <c r="F317" s="6"/>
      <c r="G317" s="6"/>
      <c r="H317" s="6"/>
      <c r="I317" s="6"/>
      <c r="J317" s="6"/>
    </row>
    <row r="318" spans="3:81">
      <c r="C318" s="6"/>
      <c r="E318" s="6"/>
      <c r="F318" s="6"/>
      <c r="G318" s="6"/>
      <c r="H318" s="6"/>
      <c r="I318" s="6"/>
      <c r="J318" s="6"/>
    </row>
    <row r="319" spans="3:81">
      <c r="C319" s="6"/>
      <c r="E319" s="6"/>
      <c r="F319" s="6"/>
      <c r="G319" s="6"/>
      <c r="H319" s="6"/>
      <c r="I319" s="6"/>
      <c r="J319" s="6"/>
    </row>
    <row r="320" spans="3:81">
      <c r="C320" s="6"/>
      <c r="E320" s="6"/>
      <c r="F320" s="6"/>
      <c r="G320" s="6"/>
      <c r="H320" s="6"/>
      <c r="I320" s="6"/>
      <c r="J320" s="6"/>
    </row>
    <row r="321" spans="3:10">
      <c r="C321" s="6"/>
      <c r="E321" s="6"/>
      <c r="F321" s="6"/>
      <c r="G321" s="6"/>
      <c r="H321" s="6"/>
      <c r="I321" s="6"/>
      <c r="J321" s="6"/>
    </row>
    <row r="322" spans="3:10">
      <c r="C322" s="6"/>
      <c r="E322" s="6"/>
      <c r="F322" s="6"/>
      <c r="G322" s="6"/>
      <c r="H322" s="6"/>
      <c r="I322" s="6"/>
      <c r="J322" s="6"/>
    </row>
    <row r="323" spans="3:10">
      <c r="C323" s="6"/>
      <c r="E323" s="6"/>
      <c r="F323" s="6"/>
      <c r="G323" s="6"/>
      <c r="H323" s="6"/>
      <c r="I323" s="6"/>
      <c r="J323" s="6"/>
    </row>
    <row r="324" spans="3:10">
      <c r="C324" s="6"/>
      <c r="E324" s="6"/>
      <c r="F324" s="6"/>
      <c r="G324" s="6"/>
      <c r="H324" s="6"/>
      <c r="I324" s="6"/>
      <c r="J324" s="6"/>
    </row>
    <row r="325" spans="3:10">
      <c r="C325" s="6"/>
      <c r="E325" s="6"/>
      <c r="F325" s="6"/>
      <c r="G325" s="6"/>
      <c r="H325" s="6"/>
      <c r="I325" s="6"/>
      <c r="J325" s="6"/>
    </row>
    <row r="326" spans="3:10">
      <c r="C326" s="6"/>
      <c r="E326" s="6"/>
      <c r="F326" s="6"/>
      <c r="G326" s="6"/>
      <c r="H326" s="6"/>
      <c r="I326" s="6"/>
      <c r="J326" s="6"/>
    </row>
    <row r="327" spans="3:10">
      <c r="C327" s="6"/>
      <c r="E327" s="6"/>
      <c r="F327" s="6"/>
      <c r="G327" s="6"/>
      <c r="H327" s="6"/>
      <c r="I327" s="6"/>
      <c r="J327" s="6"/>
    </row>
    <row r="328" spans="3:10">
      <c r="C328" s="6"/>
      <c r="E328" s="6"/>
      <c r="F328" s="6"/>
      <c r="G328" s="6"/>
      <c r="H328" s="6"/>
      <c r="I328" s="6"/>
      <c r="J328" s="6"/>
    </row>
    <row r="329" spans="3:10">
      <c r="C329" s="6"/>
      <c r="E329" s="6"/>
      <c r="F329" s="6"/>
      <c r="G329" s="6"/>
      <c r="H329" s="6"/>
      <c r="I329" s="6"/>
      <c r="J329" s="6"/>
    </row>
    <row r="330" spans="3:10">
      <c r="C330" s="6"/>
      <c r="E330" s="6"/>
      <c r="F330" s="6"/>
      <c r="G330" s="6"/>
      <c r="H330" s="6"/>
      <c r="I330" s="6"/>
      <c r="J330" s="6"/>
    </row>
    <row r="331" spans="3:10">
      <c r="C331" s="6"/>
      <c r="E331" s="6"/>
      <c r="F331" s="6"/>
      <c r="G331" s="6"/>
      <c r="H331" s="6"/>
      <c r="I331" s="6"/>
      <c r="J331" s="6"/>
    </row>
    <row r="332" spans="3:10">
      <c r="C332" s="6"/>
      <c r="E332" s="6"/>
      <c r="F332" s="6"/>
      <c r="G332" s="6"/>
      <c r="H332" s="6"/>
      <c r="I332" s="6"/>
      <c r="J332" s="6"/>
    </row>
    <row r="333" spans="3:10">
      <c r="C333" s="6"/>
      <c r="E333" s="6"/>
      <c r="F333" s="6"/>
      <c r="G333" s="6"/>
      <c r="H333" s="6"/>
      <c r="I333" s="6"/>
      <c r="J333" s="6"/>
    </row>
    <row r="334" spans="3:10">
      <c r="C334" s="6"/>
      <c r="E334" s="6"/>
      <c r="F334" s="6"/>
      <c r="G334" s="6"/>
      <c r="H334" s="6"/>
      <c r="I334" s="6"/>
      <c r="J334" s="6"/>
    </row>
    <row r="335" spans="3:10">
      <c r="C335" s="6"/>
      <c r="E335" s="6"/>
      <c r="F335" s="6"/>
      <c r="G335" s="6"/>
      <c r="H335" s="6"/>
      <c r="I335" s="6"/>
      <c r="J335" s="6"/>
    </row>
    <row r="336" spans="3:10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</sheetData>
  <mergeCells count="47">
    <mergeCell ref="E25:F25"/>
    <mergeCell ref="G25:H25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C15:AJ15"/>
    <mergeCell ref="E10:F10"/>
    <mergeCell ref="G10:H10"/>
    <mergeCell ref="E11:F11"/>
    <mergeCell ref="G11:H11"/>
    <mergeCell ref="E12:F12"/>
    <mergeCell ref="G12:H12"/>
    <mergeCell ref="X6:AA6"/>
    <mergeCell ref="AB6:AJ6"/>
    <mergeCell ref="C8:AJ8"/>
    <mergeCell ref="E9:F9"/>
    <mergeCell ref="G9:H9"/>
    <mergeCell ref="A2:J2"/>
    <mergeCell ref="A3:E3"/>
    <mergeCell ref="A4:G4"/>
    <mergeCell ref="A6:A7"/>
    <mergeCell ref="B6:B7"/>
    <mergeCell ref="C6:C7"/>
    <mergeCell ref="D6:D7"/>
    <mergeCell ref="E6:F7"/>
    <mergeCell ref="G6:H7"/>
    <mergeCell ref="I6:I7"/>
    <mergeCell ref="J6:J7"/>
  </mergeCells>
  <pageMargins left="0.7" right="0.7" top="0.75" bottom="0.75" header="0.3" footer="0.3"/>
  <ignoredErrors>
    <ignoredError sqref="A11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CC1819"/>
  <sheetViews>
    <sheetView workbookViewId="0">
      <selection activeCell="F31" sqref="F31"/>
    </sheetView>
  </sheetViews>
  <sheetFormatPr defaultRowHeight="15.75"/>
  <cols>
    <col min="1" max="1" width="7.28515625" style="1" customWidth="1"/>
    <col min="2" max="2" width="34.1406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0" style="1" customWidth="1"/>
    <col min="10" max="10" width="10.710937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0" width="6.7109375" style="1" customWidth="1"/>
    <col min="31" max="32" width="6.85546875" style="1" customWidth="1"/>
    <col min="33" max="35" width="5.7109375" style="1" hidden="1" customWidth="1"/>
    <col min="36" max="36" width="6.71093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s="3" customFormat="1" ht="22.5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CC2" s="19"/>
    </row>
    <row r="3" spans="1:81" s="3" customFormat="1" ht="18.75">
      <c r="A3" s="79" t="s">
        <v>163</v>
      </c>
      <c r="B3" s="79"/>
      <c r="C3" s="5"/>
      <c r="D3" s="4"/>
      <c r="E3" s="47"/>
      <c r="F3" s="5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CC3" s="19"/>
    </row>
    <row r="4" spans="1:81" s="3" customFormat="1" ht="18.75">
      <c r="A4" s="80" t="s">
        <v>102</v>
      </c>
      <c r="B4" s="80"/>
      <c r="C4" s="80"/>
      <c r="D4" s="80"/>
      <c r="E4" s="80"/>
      <c r="F4" s="80"/>
      <c r="G4" s="80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CC4" s="19"/>
    </row>
    <row r="5" spans="1:81" s="3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CC5" s="19"/>
    </row>
    <row r="6" spans="1:81" s="3" customFormat="1" ht="15" customHeight="1">
      <c r="A6" s="73" t="s">
        <v>70</v>
      </c>
      <c r="B6" s="69" t="s">
        <v>0</v>
      </c>
      <c r="C6" s="69" t="s">
        <v>165</v>
      </c>
      <c r="D6" s="76" t="s">
        <v>90</v>
      </c>
      <c r="E6" s="71" t="s">
        <v>1</v>
      </c>
      <c r="F6" s="73"/>
      <c r="G6" s="71" t="s">
        <v>5</v>
      </c>
      <c r="H6" s="73"/>
      <c r="I6" s="69" t="s">
        <v>4</v>
      </c>
      <c r="J6" s="71" t="s">
        <v>2</v>
      </c>
      <c r="K6" s="3" t="s">
        <v>6</v>
      </c>
      <c r="L6" s="3" t="s">
        <v>7</v>
      </c>
      <c r="M6" s="3" t="s">
        <v>68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86" t="s">
        <v>69</v>
      </c>
      <c r="Y6" s="86"/>
      <c r="Z6" s="86"/>
      <c r="AA6" s="86"/>
      <c r="AB6" s="68" t="s">
        <v>71</v>
      </c>
      <c r="AC6" s="68"/>
      <c r="AD6" s="68"/>
      <c r="AE6" s="68"/>
      <c r="AF6" s="68"/>
      <c r="AG6" s="68"/>
      <c r="AH6" s="68"/>
      <c r="AI6" s="68"/>
      <c r="AJ6" s="68"/>
      <c r="CC6" s="19"/>
    </row>
    <row r="7" spans="1:81" s="3" customFormat="1" ht="15">
      <c r="A7" s="74"/>
      <c r="B7" s="69"/>
      <c r="C7" s="70"/>
      <c r="D7" s="95"/>
      <c r="E7" s="96"/>
      <c r="F7" s="74"/>
      <c r="G7" s="96"/>
      <c r="H7" s="74"/>
      <c r="I7" s="69"/>
      <c r="J7" s="96"/>
      <c r="X7" s="32" t="s">
        <v>18</v>
      </c>
      <c r="Y7" s="32" t="s">
        <v>19</v>
      </c>
      <c r="Z7" s="32" t="s">
        <v>20</v>
      </c>
      <c r="AA7" s="32" t="s">
        <v>21</v>
      </c>
      <c r="AB7" s="32" t="s">
        <v>72</v>
      </c>
      <c r="AC7" s="32" t="s">
        <v>22</v>
      </c>
      <c r="AD7" s="32" t="s">
        <v>73</v>
      </c>
      <c r="AE7" s="32" t="s">
        <v>74</v>
      </c>
      <c r="AF7" s="32" t="s">
        <v>75</v>
      </c>
      <c r="AG7" s="32" t="s">
        <v>23</v>
      </c>
      <c r="AH7" s="32" t="s">
        <v>24</v>
      </c>
      <c r="AI7" s="32" t="s">
        <v>94</v>
      </c>
      <c r="AJ7" s="32" t="s">
        <v>76</v>
      </c>
      <c r="CC7" s="19"/>
    </row>
    <row r="8" spans="1:81" s="3" customFormat="1">
      <c r="A8" s="1"/>
      <c r="B8" s="46" t="s">
        <v>77</v>
      </c>
      <c r="C8" s="100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4"/>
      <c r="CC8" s="19"/>
    </row>
    <row r="9" spans="1:81" s="3" customFormat="1">
      <c r="A9" s="25" t="str">
        <f>"2/6"</f>
        <v>2/6</v>
      </c>
      <c r="B9" s="11" t="s">
        <v>95</v>
      </c>
      <c r="C9" s="34">
        <v>250</v>
      </c>
      <c r="D9" s="3">
        <v>0</v>
      </c>
      <c r="E9" s="87">
        <v>24.4</v>
      </c>
      <c r="F9" s="87"/>
      <c r="G9" s="87">
        <v>32.880000000000003</v>
      </c>
      <c r="H9" s="87"/>
      <c r="I9" s="66">
        <v>4.3499999999999996</v>
      </c>
      <c r="J9" s="66">
        <v>410.23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>
        <v>172.38</v>
      </c>
      <c r="Y9" s="37">
        <v>28.25</v>
      </c>
      <c r="Z9" s="37">
        <v>372.95</v>
      </c>
      <c r="AA9" s="37">
        <v>4.2</v>
      </c>
      <c r="AB9" s="37">
        <v>0</v>
      </c>
      <c r="AC9" s="37"/>
      <c r="AD9" s="37">
        <v>0</v>
      </c>
      <c r="AE9" s="37">
        <v>0</v>
      </c>
      <c r="AF9" s="37">
        <v>0.13</v>
      </c>
      <c r="AG9" s="37"/>
      <c r="AH9" s="37"/>
      <c r="AI9" s="37"/>
      <c r="AJ9" s="37">
        <v>0.35</v>
      </c>
      <c r="CC9" s="19"/>
    </row>
    <row r="10" spans="1:81" s="3" customFormat="1">
      <c r="A10" s="25" t="str">
        <f>"12/10"</f>
        <v>12/10</v>
      </c>
      <c r="B10" s="11" t="s">
        <v>96</v>
      </c>
      <c r="C10" s="31" t="str">
        <f>"200"</f>
        <v>200</v>
      </c>
      <c r="D10" s="13">
        <v>0</v>
      </c>
      <c r="E10" s="82">
        <v>0.04</v>
      </c>
      <c r="F10" s="82"/>
      <c r="G10" s="82">
        <v>0.01</v>
      </c>
      <c r="H10" s="82"/>
      <c r="I10" s="30">
        <v>9.09</v>
      </c>
      <c r="J10" s="30">
        <v>34.770000000000003</v>
      </c>
      <c r="K10" s="13">
        <v>0</v>
      </c>
      <c r="L10" s="13">
        <v>0</v>
      </c>
      <c r="M10" s="13">
        <v>0</v>
      </c>
      <c r="N10" s="13">
        <v>0</v>
      </c>
      <c r="O10" s="13">
        <v>9.09</v>
      </c>
      <c r="P10" s="13">
        <v>0</v>
      </c>
      <c r="Q10" s="13">
        <v>0.02</v>
      </c>
      <c r="R10" s="13">
        <v>0</v>
      </c>
      <c r="S10" s="13">
        <v>0</v>
      </c>
      <c r="T10" s="13">
        <v>0</v>
      </c>
      <c r="U10" s="13">
        <v>0.02</v>
      </c>
      <c r="V10" s="13">
        <v>40.24</v>
      </c>
      <c r="W10" s="13">
        <v>451.24</v>
      </c>
      <c r="X10" s="32">
        <v>65.41</v>
      </c>
      <c r="Y10" s="32">
        <v>45.27</v>
      </c>
      <c r="Z10" s="32">
        <v>52.48</v>
      </c>
      <c r="AA10" s="32">
        <v>0.9</v>
      </c>
      <c r="AB10" s="32">
        <v>0</v>
      </c>
      <c r="AC10" s="32">
        <v>0</v>
      </c>
      <c r="AD10" s="32">
        <v>0</v>
      </c>
      <c r="AE10" s="32">
        <v>0</v>
      </c>
      <c r="AF10" s="32">
        <v>0.04</v>
      </c>
      <c r="AG10" s="32">
        <v>0.05</v>
      </c>
      <c r="AH10" s="32">
        <v>0.65</v>
      </c>
      <c r="AI10" s="32">
        <v>0</v>
      </c>
      <c r="AJ10" s="32">
        <v>12</v>
      </c>
      <c r="CC10" s="19"/>
    </row>
    <row r="11" spans="1:81" s="3" customFormat="1">
      <c r="A11" s="18">
        <v>0.61538461538461542</v>
      </c>
      <c r="B11" s="11" t="s">
        <v>79</v>
      </c>
      <c r="C11" s="17">
        <v>36</v>
      </c>
      <c r="D11" s="13">
        <v>0</v>
      </c>
      <c r="E11" s="82">
        <v>2.38</v>
      </c>
      <c r="F11" s="82"/>
      <c r="G11" s="82">
        <v>0.23</v>
      </c>
      <c r="H11" s="82"/>
      <c r="I11" s="30">
        <v>16.82</v>
      </c>
      <c r="J11" s="30">
        <v>80.78</v>
      </c>
      <c r="K11" s="13">
        <v>0</v>
      </c>
      <c r="L11" s="13">
        <v>0</v>
      </c>
      <c r="M11" s="13">
        <v>0</v>
      </c>
      <c r="N11" s="13">
        <v>0</v>
      </c>
      <c r="O11" s="13">
        <v>0.28000000000000003</v>
      </c>
      <c r="P11" s="13">
        <v>11.4</v>
      </c>
      <c r="Q11" s="13">
        <v>0.05</v>
      </c>
      <c r="R11" s="13">
        <v>0</v>
      </c>
      <c r="S11" s="13">
        <v>0</v>
      </c>
      <c r="T11" s="13">
        <v>0.08</v>
      </c>
      <c r="U11" s="13">
        <v>0.45</v>
      </c>
      <c r="V11" s="13">
        <v>61.43</v>
      </c>
      <c r="W11" s="13">
        <v>20.62</v>
      </c>
      <c r="X11" s="32">
        <v>5.39</v>
      </c>
      <c r="Y11" s="32">
        <v>7.96</v>
      </c>
      <c r="Z11" s="32">
        <v>20.98</v>
      </c>
      <c r="AA11" s="32">
        <v>0.56000000000000005</v>
      </c>
      <c r="AB11" s="32">
        <v>0</v>
      </c>
      <c r="AC11" s="32">
        <v>0</v>
      </c>
      <c r="AD11" s="32">
        <v>0</v>
      </c>
      <c r="AE11" s="32">
        <v>0</v>
      </c>
      <c r="AF11" s="32">
        <v>0.04</v>
      </c>
      <c r="AG11" s="32">
        <v>0.01</v>
      </c>
      <c r="AH11" s="32">
        <v>0.34</v>
      </c>
      <c r="AI11" s="32">
        <v>0</v>
      </c>
      <c r="AJ11" s="32">
        <v>0</v>
      </c>
      <c r="CC11" s="19"/>
    </row>
    <row r="12" spans="1:81" s="3" customFormat="1">
      <c r="A12" s="25" t="str">
        <f>"6/13"</f>
        <v>6/13</v>
      </c>
      <c r="B12" s="11" t="s">
        <v>142</v>
      </c>
      <c r="C12" s="31" t="str">
        <f>"10"</f>
        <v>10</v>
      </c>
      <c r="D12" s="13">
        <v>0</v>
      </c>
      <c r="E12" s="82">
        <v>0.08</v>
      </c>
      <c r="F12" s="82"/>
      <c r="G12" s="82">
        <v>7.25</v>
      </c>
      <c r="H12" s="82"/>
      <c r="I12" s="30">
        <v>0.13</v>
      </c>
      <c r="J12" s="30">
        <v>66.06</v>
      </c>
      <c r="K12" s="13">
        <v>0</v>
      </c>
      <c r="L12" s="13">
        <v>0</v>
      </c>
      <c r="M12" s="13">
        <v>2.2999999999999998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0.3</v>
      </c>
      <c r="U12" s="13">
        <v>0.65</v>
      </c>
      <c r="V12" s="13">
        <v>0</v>
      </c>
      <c r="W12" s="13">
        <v>15</v>
      </c>
      <c r="X12" s="32">
        <v>2.4</v>
      </c>
      <c r="Y12" s="32">
        <v>0</v>
      </c>
      <c r="Z12" s="32">
        <v>3</v>
      </c>
      <c r="AA12" s="32">
        <v>0.02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0.06</v>
      </c>
      <c r="AH12" s="32">
        <v>0.03</v>
      </c>
      <c r="AI12" s="32">
        <v>0</v>
      </c>
      <c r="AJ12" s="32">
        <v>0</v>
      </c>
      <c r="CC12" s="19"/>
    </row>
    <row r="13" spans="1:81" s="3" customFormat="1">
      <c r="A13" s="11"/>
      <c r="B13" s="11" t="s">
        <v>80</v>
      </c>
      <c r="C13" s="31" t="str">
        <f>"100"</f>
        <v>100</v>
      </c>
      <c r="D13" s="13">
        <v>0</v>
      </c>
      <c r="E13" s="82">
        <v>0.4</v>
      </c>
      <c r="F13" s="82"/>
      <c r="G13" s="82">
        <v>0.4</v>
      </c>
      <c r="H13" s="82"/>
      <c r="I13" s="30">
        <v>9.8000000000000007</v>
      </c>
      <c r="J13" s="30">
        <v>45.08</v>
      </c>
      <c r="K13" s="13">
        <v>0</v>
      </c>
      <c r="L13" s="13">
        <v>0</v>
      </c>
      <c r="M13" s="13">
        <v>0</v>
      </c>
      <c r="N13" s="13">
        <v>0</v>
      </c>
      <c r="O13" s="13">
        <v>9</v>
      </c>
      <c r="P13" s="13">
        <v>0.8</v>
      </c>
      <c r="Q13" s="13">
        <v>1.8</v>
      </c>
      <c r="R13" s="13">
        <v>0</v>
      </c>
      <c r="S13" s="13">
        <v>0</v>
      </c>
      <c r="T13" s="13">
        <v>0.8</v>
      </c>
      <c r="U13" s="13">
        <v>0.5</v>
      </c>
      <c r="V13" s="13">
        <v>26</v>
      </c>
      <c r="W13" s="13">
        <v>278</v>
      </c>
      <c r="X13" s="32">
        <v>16</v>
      </c>
      <c r="Y13" s="32">
        <v>9</v>
      </c>
      <c r="Z13" s="32">
        <v>11</v>
      </c>
      <c r="AA13" s="32">
        <v>2.2000000000000002</v>
      </c>
      <c r="AB13" s="32">
        <v>0</v>
      </c>
      <c r="AC13" s="32">
        <v>0</v>
      </c>
      <c r="AD13" s="32">
        <v>0</v>
      </c>
      <c r="AE13" s="32">
        <v>0</v>
      </c>
      <c r="AF13" s="32">
        <v>0.03</v>
      </c>
      <c r="AG13" s="32">
        <v>0.02</v>
      </c>
      <c r="AH13" s="32">
        <v>0.3</v>
      </c>
      <c r="AI13" s="32">
        <v>0</v>
      </c>
      <c r="AJ13" s="32">
        <v>10</v>
      </c>
      <c r="CC13" s="19"/>
    </row>
    <row r="14" spans="1:81" s="3" customFormat="1">
      <c r="A14" s="11"/>
      <c r="B14" s="15" t="s">
        <v>81</v>
      </c>
      <c r="C14" s="31"/>
      <c r="D14" s="13">
        <v>104</v>
      </c>
      <c r="E14" s="82">
        <f>SUM(E9:F13)</f>
        <v>27.299999999999994</v>
      </c>
      <c r="F14" s="82"/>
      <c r="G14" s="82">
        <f>SUM(G9:H13)</f>
        <v>40.769999999999996</v>
      </c>
      <c r="H14" s="82"/>
      <c r="I14" s="30">
        <f>SUM(I9:I13)</f>
        <v>40.19</v>
      </c>
      <c r="J14" s="30">
        <f>SUM(J9:J13)</f>
        <v>636.91999999999996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32">
        <f>SUM(X9:X13)</f>
        <v>261.58</v>
      </c>
      <c r="Y14" s="32">
        <f>SUM(Y9:Y13)</f>
        <v>90.48</v>
      </c>
      <c r="Z14" s="32">
        <f>SUM(Z9:Z13)</f>
        <v>460.41</v>
      </c>
      <c r="AA14" s="32">
        <f>SUM(AA9:AA13)</f>
        <v>7.88</v>
      </c>
      <c r="AB14" s="32">
        <f>SUM(AB9:AB13)</f>
        <v>0</v>
      </c>
      <c r="AC14" s="32"/>
      <c r="AD14" s="32">
        <f>SUM(AD9:AD13)</f>
        <v>0</v>
      </c>
      <c r="AE14" s="32">
        <f>SUM(AE9:AE13)</f>
        <v>0</v>
      </c>
      <c r="AF14" s="32">
        <f>SUM(AF9:AF13)</f>
        <v>0.24000000000000002</v>
      </c>
      <c r="AG14" s="32"/>
      <c r="AH14" s="32"/>
      <c r="AI14" s="32"/>
      <c r="AJ14" s="32">
        <f>SUM(AJ9:AJ13)</f>
        <v>22.35</v>
      </c>
      <c r="CC14" s="19"/>
    </row>
    <row r="15" spans="1:81" s="3" customFormat="1">
      <c r="A15" s="1"/>
      <c r="B15" s="46" t="s">
        <v>82</v>
      </c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3"/>
      <c r="CC15" s="19"/>
    </row>
    <row r="16" spans="1:81" s="3" customFormat="1">
      <c r="A16" s="25" t="str">
        <f>"2"</f>
        <v>2</v>
      </c>
      <c r="B16" s="11" t="s">
        <v>113</v>
      </c>
      <c r="C16" s="17">
        <v>100</v>
      </c>
      <c r="D16" s="13">
        <v>0</v>
      </c>
      <c r="E16" s="82">
        <v>0.93</v>
      </c>
      <c r="F16" s="82"/>
      <c r="G16" s="82">
        <v>6.17</v>
      </c>
      <c r="H16" s="82"/>
      <c r="I16" s="30">
        <v>6.37</v>
      </c>
      <c r="J16" s="30">
        <v>85.32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3.82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CC16" s="19"/>
    </row>
    <row r="17" spans="1:81" s="3" customFormat="1">
      <c r="A17" s="25" t="str">
        <f>"19/2"</f>
        <v>19/2</v>
      </c>
      <c r="B17" s="11" t="s">
        <v>119</v>
      </c>
      <c r="C17" s="17">
        <v>250</v>
      </c>
      <c r="D17" s="13">
        <v>0</v>
      </c>
      <c r="E17" s="82">
        <v>9.0500000000000007</v>
      </c>
      <c r="F17" s="82"/>
      <c r="G17" s="82">
        <v>5.14</v>
      </c>
      <c r="H17" s="82"/>
      <c r="I17" s="30">
        <v>16.21</v>
      </c>
      <c r="J17" s="30">
        <v>148.88999999999999</v>
      </c>
      <c r="K17" s="13">
        <v>0</v>
      </c>
      <c r="L17" s="13">
        <v>0</v>
      </c>
      <c r="M17" s="13">
        <v>0</v>
      </c>
      <c r="N17" s="13">
        <v>0</v>
      </c>
      <c r="O17" s="13">
        <v>2.02</v>
      </c>
      <c r="P17" s="13">
        <v>10.94</v>
      </c>
      <c r="Q17" s="13">
        <v>1.41</v>
      </c>
      <c r="R17" s="13">
        <v>0</v>
      </c>
      <c r="S17" s="13">
        <v>0</v>
      </c>
      <c r="T17" s="13">
        <v>0.2</v>
      </c>
      <c r="U17" s="13">
        <v>2.52</v>
      </c>
      <c r="V17" s="13">
        <v>435.9</v>
      </c>
      <c r="W17" s="13">
        <v>878.5</v>
      </c>
      <c r="X17" s="32">
        <v>91.21</v>
      </c>
      <c r="Y17" s="32">
        <v>86.49</v>
      </c>
      <c r="Z17" s="32">
        <v>203.44</v>
      </c>
      <c r="AA17" s="32">
        <v>2.02</v>
      </c>
      <c r="AB17" s="32">
        <v>0</v>
      </c>
      <c r="AC17" s="32">
        <v>0</v>
      </c>
      <c r="AD17" s="32">
        <v>0</v>
      </c>
      <c r="AE17" s="32">
        <v>0</v>
      </c>
      <c r="AF17" s="32">
        <v>0.18</v>
      </c>
      <c r="AG17" s="32">
        <v>0.12</v>
      </c>
      <c r="AH17" s="32">
        <v>1.74</v>
      </c>
      <c r="AI17" s="32">
        <v>0</v>
      </c>
      <c r="AJ17" s="32">
        <v>19.190000000000001</v>
      </c>
      <c r="CC17" s="19"/>
    </row>
    <row r="18" spans="1:81" s="3" customFormat="1">
      <c r="A18" s="25" t="str">
        <f>"4/8"</f>
        <v>4/8</v>
      </c>
      <c r="B18" s="11" t="s">
        <v>155</v>
      </c>
      <c r="C18" s="17">
        <v>200</v>
      </c>
      <c r="D18" s="13">
        <v>0</v>
      </c>
      <c r="E18" s="82">
        <v>14.8</v>
      </c>
      <c r="F18" s="82"/>
      <c r="G18" s="82">
        <v>16.5</v>
      </c>
      <c r="H18" s="82"/>
      <c r="I18" s="30">
        <v>34.5</v>
      </c>
      <c r="J18" s="30">
        <v>348</v>
      </c>
      <c r="K18" s="13">
        <v>0</v>
      </c>
      <c r="L18" s="13">
        <v>0</v>
      </c>
      <c r="M18" s="13">
        <v>0</v>
      </c>
      <c r="N18" s="13">
        <v>0</v>
      </c>
      <c r="O18" s="13">
        <v>2.5099999999999998</v>
      </c>
      <c r="P18" s="13">
        <v>22.7</v>
      </c>
      <c r="Q18" s="13">
        <v>2.4900000000000002</v>
      </c>
      <c r="R18" s="13">
        <v>0</v>
      </c>
      <c r="S18" s="13">
        <v>0</v>
      </c>
      <c r="T18" s="13">
        <v>0.37</v>
      </c>
      <c r="U18" s="13">
        <v>3.21</v>
      </c>
      <c r="V18" s="13">
        <v>343.18</v>
      </c>
      <c r="W18" s="13">
        <v>981.47</v>
      </c>
      <c r="X18" s="32">
        <v>21.3</v>
      </c>
      <c r="Y18" s="32">
        <v>45.61</v>
      </c>
      <c r="Z18" s="32">
        <v>190.31</v>
      </c>
      <c r="AA18" s="32">
        <v>2.1800000000000002</v>
      </c>
      <c r="AB18" s="32">
        <v>0</v>
      </c>
      <c r="AC18" s="32">
        <v>0</v>
      </c>
      <c r="AD18" s="32">
        <v>0</v>
      </c>
      <c r="AE18" s="32">
        <v>0</v>
      </c>
      <c r="AF18" s="32">
        <v>7.0000000000000007E-2</v>
      </c>
      <c r="AG18" s="32">
        <v>0.18</v>
      </c>
      <c r="AH18" s="32">
        <v>3.85</v>
      </c>
      <c r="AI18" s="32">
        <v>0</v>
      </c>
      <c r="AJ18" s="32">
        <v>0.96</v>
      </c>
      <c r="CC18" s="19"/>
    </row>
    <row r="19" spans="1:81" s="3" customFormat="1">
      <c r="A19" s="26">
        <v>5</v>
      </c>
      <c r="B19" s="11" t="s">
        <v>120</v>
      </c>
      <c r="C19" s="31" t="str">
        <f>"200"</f>
        <v>200</v>
      </c>
      <c r="D19" s="13">
        <v>0</v>
      </c>
      <c r="E19" s="82">
        <v>0.65</v>
      </c>
      <c r="F19" s="82"/>
      <c r="G19" s="82">
        <v>0.03</v>
      </c>
      <c r="H19" s="82"/>
      <c r="I19" s="30">
        <v>21.59</v>
      </c>
      <c r="J19" s="30">
        <v>85.72</v>
      </c>
      <c r="K19" s="13">
        <v>0</v>
      </c>
      <c r="L19" s="13">
        <v>0</v>
      </c>
      <c r="M19" s="13">
        <v>0</v>
      </c>
      <c r="N19" s="13">
        <v>0</v>
      </c>
      <c r="O19" s="13">
        <v>21.27</v>
      </c>
      <c r="P19" s="13">
        <v>0.33</v>
      </c>
      <c r="Q19" s="13">
        <v>2.08</v>
      </c>
      <c r="R19" s="13">
        <v>0</v>
      </c>
      <c r="S19" s="13">
        <v>0</v>
      </c>
      <c r="T19" s="13">
        <v>0.22</v>
      </c>
      <c r="U19" s="13">
        <v>0.62</v>
      </c>
      <c r="V19" s="13">
        <v>45.27</v>
      </c>
      <c r="W19" s="13">
        <v>656.42</v>
      </c>
      <c r="X19" s="32">
        <v>86.55</v>
      </c>
      <c r="Y19" s="32">
        <v>58.67</v>
      </c>
      <c r="Z19" s="32">
        <v>70.47</v>
      </c>
      <c r="AA19" s="32">
        <v>1.34</v>
      </c>
      <c r="AB19" s="32">
        <v>0</v>
      </c>
      <c r="AC19" s="32">
        <v>0</v>
      </c>
      <c r="AD19" s="32">
        <v>0</v>
      </c>
      <c r="AE19" s="32">
        <v>0</v>
      </c>
      <c r="AF19" s="32">
        <v>0.05</v>
      </c>
      <c r="AG19" s="32">
        <v>7.0000000000000007E-2</v>
      </c>
      <c r="AH19" s="32">
        <v>0.96</v>
      </c>
      <c r="AI19" s="32">
        <v>0</v>
      </c>
      <c r="AJ19" s="32">
        <v>12.79</v>
      </c>
      <c r="CC19" s="19"/>
    </row>
    <row r="20" spans="1:81" s="3" customFormat="1">
      <c r="A20" s="18">
        <v>0.53846153846153844</v>
      </c>
      <c r="B20" s="11" t="s">
        <v>88</v>
      </c>
      <c r="C20" s="17">
        <v>36</v>
      </c>
      <c r="D20" s="13">
        <v>0</v>
      </c>
      <c r="E20" s="82">
        <v>2.38</v>
      </c>
      <c r="F20" s="82"/>
      <c r="G20" s="82">
        <v>0.23</v>
      </c>
      <c r="H20" s="82"/>
      <c r="I20" s="30">
        <v>16.82</v>
      </c>
      <c r="J20" s="30">
        <v>80.78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32">
        <v>5.39</v>
      </c>
      <c r="Y20" s="32">
        <v>7.96</v>
      </c>
      <c r="Z20" s="32">
        <v>20.98</v>
      </c>
      <c r="AA20" s="32">
        <v>0.56000000000000005</v>
      </c>
      <c r="AB20" s="32">
        <v>0</v>
      </c>
      <c r="AC20" s="32"/>
      <c r="AD20" s="32">
        <v>0</v>
      </c>
      <c r="AE20" s="32">
        <v>0</v>
      </c>
      <c r="AF20" s="32">
        <v>0.04</v>
      </c>
      <c r="AG20" s="32"/>
      <c r="AH20" s="32"/>
      <c r="AI20" s="32"/>
      <c r="AJ20" s="32">
        <v>0</v>
      </c>
      <c r="CC20" s="19"/>
    </row>
    <row r="21" spans="1:81" s="3" customFormat="1">
      <c r="A21" s="18">
        <v>0.61538461538461542</v>
      </c>
      <c r="B21" s="11" t="s">
        <v>79</v>
      </c>
      <c r="C21" s="17">
        <v>36</v>
      </c>
      <c r="D21" s="13">
        <v>0</v>
      </c>
      <c r="E21" s="82">
        <v>2.38</v>
      </c>
      <c r="F21" s="82"/>
      <c r="G21" s="82">
        <v>0.43</v>
      </c>
      <c r="H21" s="82"/>
      <c r="I21" s="30">
        <v>12.02</v>
      </c>
      <c r="J21" s="30">
        <v>63.64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32">
        <v>12.6</v>
      </c>
      <c r="Y21" s="32">
        <v>16.920000000000002</v>
      </c>
      <c r="Z21" s="32">
        <v>56.88</v>
      </c>
      <c r="AA21" s="32">
        <v>1.4</v>
      </c>
      <c r="AB21" s="32">
        <v>0</v>
      </c>
      <c r="AC21" s="32"/>
      <c r="AD21" s="32">
        <v>0</v>
      </c>
      <c r="AE21" s="32">
        <v>0</v>
      </c>
      <c r="AF21" s="32">
        <v>0.06</v>
      </c>
      <c r="AG21" s="32"/>
      <c r="AH21" s="32"/>
      <c r="AI21" s="32"/>
      <c r="AJ21" s="32">
        <v>0</v>
      </c>
      <c r="CC21" s="19"/>
    </row>
    <row r="22" spans="1:81" s="3" customFormat="1">
      <c r="A22" s="11"/>
      <c r="B22" s="15" t="s">
        <v>81</v>
      </c>
      <c r="C22" s="31"/>
      <c r="D22" s="13">
        <v>0</v>
      </c>
      <c r="E22" s="82">
        <f>SUM(E16:F21)</f>
        <v>30.189999999999998</v>
      </c>
      <c r="F22" s="82"/>
      <c r="G22" s="82">
        <f>SUM(G16:H21)</f>
        <v>28.5</v>
      </c>
      <c r="H22" s="82"/>
      <c r="I22" s="30">
        <f>SUM(I16:I21)</f>
        <v>107.51</v>
      </c>
      <c r="J22" s="30">
        <f>SUM(J16:J21)</f>
        <v>812.35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32">
        <f>SUM(X16:X21)</f>
        <v>217.04999999999998</v>
      </c>
      <c r="Y22" s="32">
        <f>SUM(Y16:Y21)</f>
        <v>215.64999999999998</v>
      </c>
      <c r="Z22" s="32">
        <f>SUM(Z16:Z21)</f>
        <v>542.08000000000004</v>
      </c>
      <c r="AA22" s="32">
        <f>SUM(AA16:AA21)</f>
        <v>7.5</v>
      </c>
      <c r="AB22" s="32">
        <f>SUM(AB16:AB21)</f>
        <v>0</v>
      </c>
      <c r="AC22" s="32"/>
      <c r="AD22" s="32">
        <f>SUM(AD16:AD21)</f>
        <v>0</v>
      </c>
      <c r="AE22" s="32">
        <f>SUM(AE16:AE21)</f>
        <v>0</v>
      </c>
      <c r="AF22" s="32">
        <f>SUM(AF16:AF21)</f>
        <v>0.39999999999999997</v>
      </c>
      <c r="AG22" s="32"/>
      <c r="AH22" s="32"/>
      <c r="AI22" s="32"/>
      <c r="AJ22" s="32">
        <f>SUM(AJ16:AJ21)</f>
        <v>32.94</v>
      </c>
      <c r="CC22" s="19"/>
    </row>
    <row r="23" spans="1:81" s="3" customFormat="1">
      <c r="A23" s="11"/>
      <c r="B23" s="15" t="s">
        <v>89</v>
      </c>
      <c r="C23" s="31"/>
      <c r="D23" s="13">
        <v>104</v>
      </c>
      <c r="E23" s="82">
        <f>E14+E22</f>
        <v>57.489999999999995</v>
      </c>
      <c r="F23" s="82"/>
      <c r="G23" s="82">
        <f>G14+G22</f>
        <v>69.27</v>
      </c>
      <c r="H23" s="82"/>
      <c r="I23" s="30">
        <f>I14+I22</f>
        <v>147.69999999999999</v>
      </c>
      <c r="J23" s="30">
        <f>J14+J22</f>
        <v>1449.27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32">
        <f>X14+X22</f>
        <v>478.63</v>
      </c>
      <c r="Y23" s="32">
        <f>Y14+Y22</f>
        <v>306.13</v>
      </c>
      <c r="Z23" s="32">
        <f>Z14+Z22</f>
        <v>1002.49</v>
      </c>
      <c r="AA23" s="32">
        <f>AA14+AA22</f>
        <v>15.379999999999999</v>
      </c>
      <c r="AB23" s="32">
        <f>AB14+AB22</f>
        <v>0</v>
      </c>
      <c r="AC23" s="32"/>
      <c r="AD23" s="32">
        <f>AD14+AD22</f>
        <v>0</v>
      </c>
      <c r="AE23" s="32">
        <f>AE14+AE22</f>
        <v>0</v>
      </c>
      <c r="AF23" s="32">
        <f>AF14+AF22</f>
        <v>0.64</v>
      </c>
      <c r="AG23" s="32"/>
      <c r="AH23" s="32"/>
      <c r="AI23" s="32"/>
      <c r="AJ23" s="32">
        <f>AJ14+AJ22</f>
        <v>55.29</v>
      </c>
      <c r="CC23" s="19"/>
    </row>
    <row r="24" spans="1:81" s="3" customFormat="1" ht="15">
      <c r="C24" s="19"/>
      <c r="E24" s="19"/>
      <c r="F24" s="19"/>
      <c r="G24" s="19"/>
      <c r="H24" s="19"/>
      <c r="I24" s="19"/>
      <c r="J24" s="19"/>
      <c r="CC24" s="19"/>
    </row>
    <row r="25" spans="1:81" s="3" customFormat="1" ht="15">
      <c r="C25" s="19"/>
      <c r="E25" s="19"/>
      <c r="F25" s="19"/>
      <c r="G25" s="19"/>
      <c r="H25" s="19"/>
      <c r="I25" s="19"/>
      <c r="J25" s="19"/>
      <c r="CC25" s="19"/>
    </row>
    <row r="26" spans="1:81" s="3" customFormat="1" ht="15">
      <c r="C26" s="19"/>
      <c r="E26" s="19"/>
      <c r="F26" s="19"/>
      <c r="G26" s="19"/>
      <c r="H26" s="19"/>
      <c r="I26" s="19"/>
      <c r="J26" s="19"/>
      <c r="CC26" s="19"/>
    </row>
    <row r="27" spans="1:81" s="3" customFormat="1" ht="15">
      <c r="C27" s="19"/>
      <c r="E27" s="19"/>
      <c r="F27" s="19"/>
      <c r="G27" s="19"/>
      <c r="H27" s="19"/>
      <c r="I27" s="19"/>
      <c r="J27" s="19"/>
      <c r="CC27" s="19"/>
    </row>
    <row r="28" spans="1:81" s="3" customFormat="1" ht="15">
      <c r="C28" s="19"/>
      <c r="E28" s="19"/>
      <c r="F28" s="19"/>
      <c r="G28" s="19"/>
      <c r="H28" s="19"/>
      <c r="I28" s="19"/>
      <c r="J28" s="19"/>
      <c r="CC28" s="19"/>
    </row>
    <row r="29" spans="1:81" s="3" customFormat="1" ht="15">
      <c r="C29" s="19"/>
      <c r="E29" s="19"/>
      <c r="F29" s="19"/>
      <c r="G29" s="19"/>
      <c r="H29" s="19"/>
      <c r="I29" s="19"/>
      <c r="J29" s="19"/>
      <c r="CC29" s="19"/>
    </row>
    <row r="30" spans="1:81" s="3" customFormat="1" ht="15">
      <c r="C30" s="19"/>
      <c r="E30" s="19"/>
      <c r="F30" s="19"/>
      <c r="G30" s="19"/>
      <c r="H30" s="19"/>
      <c r="I30" s="19"/>
      <c r="J30" s="19"/>
      <c r="CC30" s="19"/>
    </row>
    <row r="31" spans="1:81" s="3" customFormat="1" ht="15">
      <c r="C31" s="19"/>
      <c r="E31" s="19"/>
      <c r="F31" s="19"/>
      <c r="G31" s="19"/>
      <c r="H31" s="19"/>
      <c r="I31" s="19"/>
      <c r="J31" s="19"/>
      <c r="CC31" s="19"/>
    </row>
    <row r="32" spans="1:81" s="3" customFormat="1" ht="15">
      <c r="C32" s="19"/>
      <c r="E32" s="19"/>
      <c r="F32" s="19"/>
      <c r="G32" s="19"/>
      <c r="H32" s="19"/>
      <c r="I32" s="19"/>
      <c r="J32" s="19"/>
      <c r="CC32" s="19"/>
    </row>
    <row r="33" spans="3:81" s="3" customFormat="1" ht="15">
      <c r="C33" s="19"/>
      <c r="E33" s="19"/>
      <c r="F33" s="19"/>
      <c r="G33" s="19"/>
      <c r="H33" s="19"/>
      <c r="I33" s="19"/>
      <c r="J33" s="19"/>
      <c r="CC33" s="19"/>
    </row>
    <row r="34" spans="3:81" s="3" customFormat="1" ht="15">
      <c r="C34" s="19"/>
      <c r="E34" s="19"/>
      <c r="F34" s="19"/>
      <c r="G34" s="19"/>
      <c r="H34" s="19"/>
      <c r="I34" s="19"/>
      <c r="J34" s="19"/>
      <c r="CC34" s="19"/>
    </row>
    <row r="35" spans="3:81" s="3" customFormat="1" ht="15">
      <c r="C35" s="19"/>
      <c r="E35" s="19"/>
      <c r="F35" s="19"/>
      <c r="G35" s="19"/>
      <c r="H35" s="19"/>
      <c r="I35" s="19"/>
      <c r="J35" s="19"/>
      <c r="CC35" s="19"/>
    </row>
    <row r="36" spans="3:81" s="3" customFormat="1" ht="15">
      <c r="C36" s="19"/>
      <c r="E36" s="19"/>
      <c r="F36" s="19"/>
      <c r="G36" s="19"/>
      <c r="H36" s="19"/>
      <c r="I36" s="19"/>
      <c r="J36" s="19"/>
      <c r="CC36" s="19"/>
    </row>
    <row r="37" spans="3:81" s="3" customFormat="1" ht="15">
      <c r="C37" s="19"/>
      <c r="E37" s="19"/>
      <c r="F37" s="19"/>
      <c r="G37" s="19"/>
      <c r="H37" s="19"/>
      <c r="I37" s="19"/>
      <c r="J37" s="19"/>
      <c r="CC37" s="19"/>
    </row>
    <row r="38" spans="3:81" s="3" customFormat="1" ht="15">
      <c r="C38" s="19"/>
      <c r="E38" s="19"/>
      <c r="F38" s="19"/>
      <c r="G38" s="19"/>
      <c r="H38" s="19"/>
      <c r="I38" s="19"/>
      <c r="J38" s="19"/>
      <c r="CC38" s="19"/>
    </row>
    <row r="39" spans="3:81" s="3" customFormat="1" ht="15">
      <c r="C39" s="19"/>
      <c r="E39" s="19"/>
      <c r="F39" s="19"/>
      <c r="G39" s="19"/>
      <c r="H39" s="19"/>
      <c r="I39" s="19"/>
      <c r="J39" s="19"/>
      <c r="CC39" s="19"/>
    </row>
    <row r="40" spans="3:81" s="3" customFormat="1" ht="15">
      <c r="C40" s="19"/>
      <c r="E40" s="19"/>
      <c r="F40" s="19"/>
      <c r="G40" s="19"/>
      <c r="H40" s="19"/>
      <c r="I40" s="19"/>
      <c r="J40" s="19"/>
      <c r="CC40" s="19"/>
    </row>
    <row r="41" spans="3:81" s="3" customFormat="1" ht="15">
      <c r="C41" s="19"/>
      <c r="E41" s="19"/>
      <c r="F41" s="19"/>
      <c r="G41" s="19"/>
      <c r="H41" s="19"/>
      <c r="I41" s="19"/>
      <c r="J41" s="19"/>
      <c r="CC41" s="19"/>
    </row>
    <row r="42" spans="3:81" s="3" customFormat="1" ht="15">
      <c r="C42" s="19"/>
      <c r="E42" s="19"/>
      <c r="F42" s="19"/>
      <c r="G42" s="19"/>
      <c r="H42" s="19"/>
      <c r="I42" s="19"/>
      <c r="J42" s="19"/>
      <c r="CC42" s="19"/>
    </row>
    <row r="43" spans="3:81" s="3" customFormat="1" ht="15">
      <c r="C43" s="19"/>
      <c r="E43" s="19"/>
      <c r="F43" s="19"/>
      <c r="G43" s="19"/>
      <c r="H43" s="19"/>
      <c r="I43" s="19"/>
      <c r="J43" s="19"/>
      <c r="CC43" s="19"/>
    </row>
    <row r="44" spans="3:81" s="3" customFormat="1" ht="15">
      <c r="C44" s="19"/>
      <c r="E44" s="19"/>
      <c r="F44" s="19"/>
      <c r="G44" s="19"/>
      <c r="H44" s="19"/>
      <c r="I44" s="19"/>
      <c r="J44" s="19"/>
      <c r="CC44" s="19"/>
    </row>
    <row r="45" spans="3:81" s="3" customFormat="1" ht="15">
      <c r="C45" s="19"/>
      <c r="E45" s="19"/>
      <c r="F45" s="19"/>
      <c r="G45" s="19"/>
      <c r="H45" s="19"/>
      <c r="I45" s="19"/>
      <c r="J45" s="19"/>
      <c r="CC45" s="19"/>
    </row>
    <row r="46" spans="3:81" s="3" customFormat="1" ht="15">
      <c r="C46" s="19"/>
      <c r="E46" s="19"/>
      <c r="F46" s="19"/>
      <c r="G46" s="19"/>
      <c r="H46" s="19"/>
      <c r="I46" s="19"/>
      <c r="J46" s="19"/>
      <c r="CC46" s="19"/>
    </row>
    <row r="47" spans="3:81" s="3" customFormat="1" ht="15">
      <c r="C47" s="19"/>
      <c r="E47" s="19"/>
      <c r="F47" s="19"/>
      <c r="G47" s="19"/>
      <c r="H47" s="19"/>
      <c r="I47" s="19"/>
      <c r="J47" s="19"/>
      <c r="CC47" s="19"/>
    </row>
    <row r="48" spans="3:81" s="3" customFormat="1" ht="15">
      <c r="C48" s="19"/>
      <c r="E48" s="19"/>
      <c r="F48" s="19"/>
      <c r="G48" s="19"/>
      <c r="H48" s="19"/>
      <c r="I48" s="19"/>
      <c r="J48" s="19"/>
      <c r="CC48" s="19"/>
    </row>
    <row r="49" spans="3:81" s="3" customFormat="1" ht="15">
      <c r="C49" s="19"/>
      <c r="E49" s="19"/>
      <c r="F49" s="19"/>
      <c r="G49" s="19"/>
      <c r="H49" s="19"/>
      <c r="I49" s="19"/>
      <c r="J49" s="19"/>
      <c r="CC49" s="19"/>
    </row>
    <row r="50" spans="3:81" s="3" customFormat="1" ht="15">
      <c r="C50" s="19"/>
      <c r="E50" s="19"/>
      <c r="F50" s="19"/>
      <c r="G50" s="19"/>
      <c r="H50" s="19"/>
      <c r="I50" s="19"/>
      <c r="J50" s="19"/>
      <c r="CC50" s="19"/>
    </row>
    <row r="51" spans="3:81" s="3" customFormat="1" ht="15">
      <c r="C51" s="19"/>
      <c r="E51" s="19"/>
      <c r="F51" s="19"/>
      <c r="G51" s="19"/>
      <c r="H51" s="19"/>
      <c r="I51" s="19"/>
      <c r="J51" s="19"/>
      <c r="CC51" s="19"/>
    </row>
    <row r="52" spans="3:81" s="3" customFormat="1" ht="15">
      <c r="C52" s="19"/>
      <c r="E52" s="19"/>
      <c r="F52" s="19"/>
      <c r="G52" s="19"/>
      <c r="H52" s="19"/>
      <c r="I52" s="19"/>
      <c r="J52" s="19"/>
      <c r="CC52" s="19"/>
    </row>
    <row r="53" spans="3:81" s="3" customFormat="1" ht="15">
      <c r="C53" s="19"/>
      <c r="E53" s="19"/>
      <c r="F53" s="19"/>
      <c r="G53" s="19"/>
      <c r="H53" s="19"/>
      <c r="I53" s="19"/>
      <c r="J53" s="19"/>
      <c r="CC53" s="19"/>
    </row>
    <row r="54" spans="3:81" s="3" customFormat="1" ht="15">
      <c r="C54" s="19"/>
      <c r="E54" s="19"/>
      <c r="F54" s="19"/>
      <c r="G54" s="19"/>
      <c r="H54" s="19"/>
      <c r="I54" s="19"/>
      <c r="J54" s="19"/>
      <c r="CC54" s="19"/>
    </row>
    <row r="55" spans="3:81" s="3" customFormat="1" ht="15">
      <c r="C55" s="19"/>
      <c r="E55" s="19"/>
      <c r="F55" s="19"/>
      <c r="G55" s="19"/>
      <c r="H55" s="19"/>
      <c r="I55" s="19"/>
      <c r="J55" s="19"/>
      <c r="CC55" s="19"/>
    </row>
    <row r="56" spans="3:81" s="3" customFormat="1" ht="15">
      <c r="C56" s="19"/>
      <c r="E56" s="19"/>
      <c r="F56" s="19"/>
      <c r="G56" s="19"/>
      <c r="H56" s="19"/>
      <c r="I56" s="19"/>
      <c r="J56" s="19"/>
      <c r="CC56" s="19"/>
    </row>
    <row r="57" spans="3:81" s="3" customFormat="1" ht="15">
      <c r="C57" s="19"/>
      <c r="E57" s="19"/>
      <c r="F57" s="19"/>
      <c r="G57" s="19"/>
      <c r="H57" s="19"/>
      <c r="I57" s="19"/>
      <c r="J57" s="19"/>
      <c r="CC57" s="19"/>
    </row>
    <row r="58" spans="3:81" s="3" customFormat="1" ht="15">
      <c r="C58" s="19"/>
      <c r="E58" s="19"/>
      <c r="F58" s="19"/>
      <c r="G58" s="19"/>
      <c r="H58" s="19"/>
      <c r="I58" s="19"/>
      <c r="J58" s="19"/>
      <c r="CC58" s="19"/>
    </row>
    <row r="59" spans="3:81" s="3" customFormat="1" ht="15">
      <c r="C59" s="19"/>
      <c r="E59" s="19"/>
      <c r="F59" s="19"/>
      <c r="G59" s="19"/>
      <c r="H59" s="19"/>
      <c r="I59" s="19"/>
      <c r="J59" s="19"/>
      <c r="CC59" s="19"/>
    </row>
    <row r="60" spans="3:81" s="3" customFormat="1" ht="15">
      <c r="C60" s="19"/>
      <c r="E60" s="19"/>
      <c r="F60" s="19"/>
      <c r="G60" s="19"/>
      <c r="H60" s="19"/>
      <c r="I60" s="19"/>
      <c r="J60" s="19"/>
      <c r="CC60" s="19"/>
    </row>
    <row r="61" spans="3:81" s="3" customFormat="1" ht="15">
      <c r="C61" s="19"/>
      <c r="E61" s="19"/>
      <c r="F61" s="19"/>
      <c r="G61" s="19"/>
      <c r="H61" s="19"/>
      <c r="I61" s="19"/>
      <c r="J61" s="19"/>
      <c r="CC61" s="19"/>
    </row>
    <row r="62" spans="3:81" s="3" customFormat="1" ht="15">
      <c r="C62" s="19"/>
      <c r="E62" s="19"/>
      <c r="F62" s="19"/>
      <c r="G62" s="19"/>
      <c r="H62" s="19"/>
      <c r="I62" s="19"/>
      <c r="J62" s="19"/>
      <c r="CC62" s="19"/>
    </row>
    <row r="63" spans="3:81" s="3" customFormat="1" ht="15">
      <c r="C63" s="19"/>
      <c r="E63" s="19"/>
      <c r="F63" s="19"/>
      <c r="G63" s="19"/>
      <c r="H63" s="19"/>
      <c r="I63" s="19"/>
      <c r="J63" s="19"/>
      <c r="CC63" s="19"/>
    </row>
    <row r="64" spans="3:81" s="3" customFormat="1" ht="15">
      <c r="C64" s="19"/>
      <c r="E64" s="19"/>
      <c r="F64" s="19"/>
      <c r="G64" s="19"/>
      <c r="H64" s="19"/>
      <c r="I64" s="19"/>
      <c r="J64" s="19"/>
      <c r="CC64" s="19"/>
    </row>
    <row r="65" spans="3:81" s="3" customFormat="1" ht="15">
      <c r="C65" s="19"/>
      <c r="E65" s="19"/>
      <c r="F65" s="19"/>
      <c r="G65" s="19"/>
      <c r="H65" s="19"/>
      <c r="I65" s="19"/>
      <c r="J65" s="19"/>
      <c r="CC65" s="19"/>
    </row>
    <row r="66" spans="3:81" s="3" customFormat="1" ht="15">
      <c r="C66" s="19"/>
      <c r="E66" s="19"/>
      <c r="F66" s="19"/>
      <c r="G66" s="19"/>
      <c r="H66" s="19"/>
      <c r="I66" s="19"/>
      <c r="J66" s="19"/>
      <c r="CC66" s="19"/>
    </row>
    <row r="67" spans="3:81" s="3" customFormat="1" ht="15">
      <c r="C67" s="19"/>
      <c r="E67" s="19"/>
      <c r="F67" s="19"/>
      <c r="G67" s="19"/>
      <c r="H67" s="19"/>
      <c r="I67" s="19"/>
      <c r="J67" s="19"/>
      <c r="CC67" s="19"/>
    </row>
    <row r="68" spans="3:81" s="3" customFormat="1" ht="15">
      <c r="C68" s="19"/>
      <c r="E68" s="19"/>
      <c r="F68" s="19"/>
      <c r="G68" s="19"/>
      <c r="H68" s="19"/>
      <c r="I68" s="19"/>
      <c r="J68" s="19"/>
      <c r="CC68" s="19"/>
    </row>
    <row r="69" spans="3:81" s="3" customFormat="1" ht="15">
      <c r="C69" s="19"/>
      <c r="E69" s="19"/>
      <c r="F69" s="19"/>
      <c r="G69" s="19"/>
      <c r="H69" s="19"/>
      <c r="I69" s="19"/>
      <c r="J69" s="19"/>
      <c r="CC69" s="19"/>
    </row>
    <row r="70" spans="3:81" s="3" customFormat="1" ht="15">
      <c r="C70" s="19"/>
      <c r="E70" s="19"/>
      <c r="F70" s="19"/>
      <c r="G70" s="19"/>
      <c r="H70" s="19"/>
      <c r="I70" s="19"/>
      <c r="J70" s="19"/>
      <c r="CC70" s="19"/>
    </row>
    <row r="71" spans="3:81" s="3" customFormat="1" ht="15">
      <c r="C71" s="19"/>
      <c r="E71" s="19"/>
      <c r="F71" s="19"/>
      <c r="G71" s="19"/>
      <c r="H71" s="19"/>
      <c r="I71" s="19"/>
      <c r="J71" s="19"/>
      <c r="CC71" s="19"/>
    </row>
    <row r="72" spans="3:81" s="3" customFormat="1" ht="15">
      <c r="C72" s="19"/>
      <c r="E72" s="19"/>
      <c r="F72" s="19"/>
      <c r="G72" s="19"/>
      <c r="H72" s="19"/>
      <c r="I72" s="19"/>
      <c r="J72" s="19"/>
      <c r="CC72" s="19"/>
    </row>
    <row r="73" spans="3:81" s="3" customFormat="1" ht="15">
      <c r="C73" s="19"/>
      <c r="E73" s="19"/>
      <c r="F73" s="19"/>
      <c r="G73" s="19"/>
      <c r="H73" s="19"/>
      <c r="I73" s="19"/>
      <c r="J73" s="19"/>
      <c r="CC73" s="19"/>
    </row>
    <row r="74" spans="3:81" s="3" customFormat="1" ht="15">
      <c r="C74" s="19"/>
      <c r="E74" s="19"/>
      <c r="F74" s="19"/>
      <c r="G74" s="19"/>
      <c r="H74" s="19"/>
      <c r="I74" s="19"/>
      <c r="J74" s="19"/>
      <c r="CC74" s="19"/>
    </row>
    <row r="75" spans="3:81" s="3" customFormat="1" ht="15">
      <c r="C75" s="19"/>
      <c r="E75" s="19"/>
      <c r="F75" s="19"/>
      <c r="G75" s="19"/>
      <c r="H75" s="19"/>
      <c r="I75" s="19"/>
      <c r="J75" s="19"/>
      <c r="CC75" s="19"/>
    </row>
    <row r="76" spans="3:81" s="3" customFormat="1" ht="15">
      <c r="C76" s="19"/>
      <c r="E76" s="19"/>
      <c r="F76" s="19"/>
      <c r="G76" s="19"/>
      <c r="H76" s="19"/>
      <c r="I76" s="19"/>
      <c r="J76" s="19"/>
      <c r="CC76" s="19"/>
    </row>
    <row r="77" spans="3:81" s="3" customFormat="1" ht="15">
      <c r="C77" s="19"/>
      <c r="E77" s="19"/>
      <c r="F77" s="19"/>
      <c r="G77" s="19"/>
      <c r="H77" s="19"/>
      <c r="I77" s="19"/>
      <c r="J77" s="19"/>
      <c r="CC77" s="19"/>
    </row>
    <row r="78" spans="3:81" s="3" customFormat="1" ht="15">
      <c r="C78" s="19"/>
      <c r="E78" s="19"/>
      <c r="F78" s="19"/>
      <c r="G78" s="19"/>
      <c r="H78" s="19"/>
      <c r="I78" s="19"/>
      <c r="J78" s="19"/>
      <c r="CC78" s="19"/>
    </row>
    <row r="79" spans="3:81" s="3" customFormat="1" ht="15">
      <c r="C79" s="19"/>
      <c r="E79" s="19"/>
      <c r="F79" s="19"/>
      <c r="G79" s="19"/>
      <c r="H79" s="19"/>
      <c r="I79" s="19"/>
      <c r="J79" s="19"/>
      <c r="CC79" s="19"/>
    </row>
    <row r="80" spans="3:81" s="3" customFormat="1" ht="15">
      <c r="C80" s="19"/>
      <c r="E80" s="19"/>
      <c r="F80" s="19"/>
      <c r="G80" s="19"/>
      <c r="H80" s="19"/>
      <c r="I80" s="19"/>
      <c r="J80" s="19"/>
      <c r="CC80" s="19"/>
    </row>
    <row r="81" spans="3:81" s="3" customFormat="1" ht="15">
      <c r="C81" s="19"/>
      <c r="E81" s="19"/>
      <c r="F81" s="19"/>
      <c r="G81" s="19"/>
      <c r="H81" s="19"/>
      <c r="I81" s="19"/>
      <c r="J81" s="19"/>
      <c r="CC81" s="19"/>
    </row>
    <row r="82" spans="3:81" s="3" customFormat="1" ht="15">
      <c r="C82" s="19"/>
      <c r="E82" s="19"/>
      <c r="F82" s="19"/>
      <c r="G82" s="19"/>
      <c r="H82" s="19"/>
      <c r="I82" s="19"/>
      <c r="J82" s="19"/>
      <c r="CC82" s="19"/>
    </row>
    <row r="83" spans="3:81" s="3" customFormat="1" ht="15">
      <c r="C83" s="19"/>
      <c r="E83" s="19"/>
      <c r="F83" s="19"/>
      <c r="G83" s="19"/>
      <c r="H83" s="19"/>
      <c r="I83" s="19"/>
      <c r="J83" s="19"/>
      <c r="CC83" s="19"/>
    </row>
    <row r="84" spans="3:81" s="3" customFormat="1" ht="15">
      <c r="C84" s="19"/>
      <c r="E84" s="19"/>
      <c r="F84" s="19"/>
      <c r="G84" s="19"/>
      <c r="H84" s="19"/>
      <c r="I84" s="19"/>
      <c r="J84" s="19"/>
      <c r="CC84" s="19"/>
    </row>
    <row r="85" spans="3:81" s="3" customFormat="1" ht="15">
      <c r="C85" s="19"/>
      <c r="E85" s="19"/>
      <c r="F85" s="19"/>
      <c r="G85" s="19"/>
      <c r="H85" s="19"/>
      <c r="I85" s="19"/>
      <c r="J85" s="19"/>
      <c r="CC85" s="19"/>
    </row>
    <row r="86" spans="3:81" s="3" customFormat="1" ht="15">
      <c r="C86" s="19"/>
      <c r="E86" s="19"/>
      <c r="F86" s="19"/>
      <c r="G86" s="19"/>
      <c r="H86" s="19"/>
      <c r="I86" s="19"/>
      <c r="J86" s="19"/>
      <c r="CC86" s="19"/>
    </row>
    <row r="87" spans="3:81" s="3" customFormat="1" ht="15">
      <c r="C87" s="19"/>
      <c r="E87" s="19"/>
      <c r="F87" s="19"/>
      <c r="G87" s="19"/>
      <c r="H87" s="19"/>
      <c r="I87" s="19"/>
      <c r="J87" s="19"/>
      <c r="CC87" s="19"/>
    </row>
    <row r="88" spans="3:81" s="3" customFormat="1" ht="15">
      <c r="C88" s="19"/>
      <c r="E88" s="19"/>
      <c r="F88" s="19"/>
      <c r="G88" s="19"/>
      <c r="H88" s="19"/>
      <c r="I88" s="19"/>
      <c r="J88" s="19"/>
      <c r="CC88" s="19"/>
    </row>
    <row r="89" spans="3:81" s="3" customFormat="1" ht="15">
      <c r="C89" s="19"/>
      <c r="E89" s="19"/>
      <c r="F89" s="19"/>
      <c r="G89" s="19"/>
      <c r="H89" s="19"/>
      <c r="I89" s="19"/>
      <c r="J89" s="19"/>
      <c r="CC89" s="19"/>
    </row>
    <row r="90" spans="3:81" s="3" customFormat="1" ht="15">
      <c r="C90" s="19"/>
      <c r="E90" s="19"/>
      <c r="F90" s="19"/>
      <c r="G90" s="19"/>
      <c r="H90" s="19"/>
      <c r="I90" s="19"/>
      <c r="J90" s="19"/>
      <c r="CC90" s="19"/>
    </row>
    <row r="91" spans="3:81" s="3" customFormat="1" ht="15">
      <c r="C91" s="19"/>
      <c r="E91" s="19"/>
      <c r="F91" s="19"/>
      <c r="G91" s="19"/>
      <c r="H91" s="19"/>
      <c r="I91" s="19"/>
      <c r="J91" s="19"/>
      <c r="CC91" s="19"/>
    </row>
    <row r="92" spans="3:81" s="3" customFormat="1" ht="15">
      <c r="C92" s="19"/>
      <c r="E92" s="19"/>
      <c r="F92" s="19"/>
      <c r="G92" s="19"/>
      <c r="H92" s="19"/>
      <c r="I92" s="19"/>
      <c r="J92" s="19"/>
      <c r="CC92" s="19"/>
    </row>
    <row r="93" spans="3:81" s="3" customFormat="1" ht="15">
      <c r="C93" s="19"/>
      <c r="E93" s="19"/>
      <c r="F93" s="19"/>
      <c r="G93" s="19"/>
      <c r="H93" s="19"/>
      <c r="I93" s="19"/>
      <c r="J93" s="19"/>
      <c r="CC93" s="19"/>
    </row>
    <row r="94" spans="3:81" s="3" customFormat="1" ht="15">
      <c r="C94" s="19"/>
      <c r="E94" s="19"/>
      <c r="F94" s="19"/>
      <c r="G94" s="19"/>
      <c r="H94" s="19"/>
      <c r="I94" s="19"/>
      <c r="J94" s="19"/>
      <c r="CC94" s="19"/>
    </row>
    <row r="95" spans="3:81" s="3" customFormat="1" ht="15">
      <c r="C95" s="19"/>
      <c r="E95" s="19"/>
      <c r="F95" s="19"/>
      <c r="G95" s="19"/>
      <c r="H95" s="19"/>
      <c r="I95" s="19"/>
      <c r="J95" s="19"/>
      <c r="CC95" s="19"/>
    </row>
    <row r="96" spans="3:81" s="3" customFormat="1" ht="15">
      <c r="C96" s="19"/>
      <c r="E96" s="19"/>
      <c r="F96" s="19"/>
      <c r="G96" s="19"/>
      <c r="H96" s="19"/>
      <c r="I96" s="19"/>
      <c r="J96" s="19"/>
      <c r="CC96" s="19"/>
    </row>
    <row r="97" spans="3:81" s="3" customFormat="1" ht="15">
      <c r="C97" s="19"/>
      <c r="E97" s="19"/>
      <c r="F97" s="19"/>
      <c r="G97" s="19"/>
      <c r="H97" s="19"/>
      <c r="I97" s="19"/>
      <c r="J97" s="19"/>
      <c r="CC97" s="19"/>
    </row>
    <row r="98" spans="3:81" s="3" customFormat="1" ht="15">
      <c r="C98" s="19"/>
      <c r="E98" s="19"/>
      <c r="F98" s="19"/>
      <c r="G98" s="19"/>
      <c r="H98" s="19"/>
      <c r="I98" s="19"/>
      <c r="J98" s="19"/>
      <c r="CC98" s="19"/>
    </row>
    <row r="99" spans="3:81" s="3" customFormat="1" ht="15">
      <c r="C99" s="19"/>
      <c r="E99" s="19"/>
      <c r="F99" s="19"/>
      <c r="G99" s="19"/>
      <c r="H99" s="19"/>
      <c r="I99" s="19"/>
      <c r="J99" s="19"/>
      <c r="CC99" s="19"/>
    </row>
    <row r="100" spans="3:81" s="3" customFormat="1" ht="15">
      <c r="C100" s="19"/>
      <c r="E100" s="19"/>
      <c r="F100" s="19"/>
      <c r="G100" s="19"/>
      <c r="H100" s="19"/>
      <c r="I100" s="19"/>
      <c r="J100" s="19"/>
      <c r="CC100" s="19"/>
    </row>
    <row r="101" spans="3:81" s="3" customFormat="1" ht="15">
      <c r="C101" s="19"/>
      <c r="E101" s="19"/>
      <c r="F101" s="19"/>
      <c r="G101" s="19"/>
      <c r="H101" s="19"/>
      <c r="I101" s="19"/>
      <c r="J101" s="19"/>
      <c r="CC101" s="19"/>
    </row>
    <row r="102" spans="3:81" s="3" customFormat="1" ht="15">
      <c r="C102" s="19"/>
      <c r="E102" s="19"/>
      <c r="F102" s="19"/>
      <c r="G102" s="19"/>
      <c r="H102" s="19"/>
      <c r="I102" s="19"/>
      <c r="J102" s="19"/>
      <c r="CC102" s="19"/>
    </row>
    <row r="103" spans="3:81" s="3" customFormat="1" ht="15">
      <c r="C103" s="19"/>
      <c r="E103" s="19"/>
      <c r="F103" s="19"/>
      <c r="G103" s="19"/>
      <c r="H103" s="19"/>
      <c r="I103" s="19"/>
      <c r="J103" s="19"/>
      <c r="CC103" s="19"/>
    </row>
    <row r="104" spans="3:81" s="3" customFormat="1" ht="15">
      <c r="C104" s="19"/>
      <c r="E104" s="19"/>
      <c r="F104" s="19"/>
      <c r="G104" s="19"/>
      <c r="H104" s="19"/>
      <c r="I104" s="19"/>
      <c r="J104" s="19"/>
      <c r="CC104" s="19"/>
    </row>
    <row r="105" spans="3:81" s="3" customFormat="1" ht="15">
      <c r="C105" s="19"/>
      <c r="E105" s="19"/>
      <c r="F105" s="19"/>
      <c r="G105" s="19"/>
      <c r="H105" s="19"/>
      <c r="I105" s="19"/>
      <c r="J105" s="19"/>
      <c r="CC105" s="19"/>
    </row>
    <row r="106" spans="3:81" s="3" customFormat="1" ht="15">
      <c r="C106" s="19"/>
      <c r="E106" s="19"/>
      <c r="F106" s="19"/>
      <c r="G106" s="19"/>
      <c r="H106" s="19"/>
      <c r="I106" s="19"/>
      <c r="J106" s="19"/>
      <c r="CC106" s="19"/>
    </row>
    <row r="107" spans="3:81" s="3" customFormat="1" ht="15">
      <c r="C107" s="19"/>
      <c r="E107" s="19"/>
      <c r="F107" s="19"/>
      <c r="G107" s="19"/>
      <c r="H107" s="19"/>
      <c r="I107" s="19"/>
      <c r="J107" s="19"/>
      <c r="CC107" s="19"/>
    </row>
    <row r="108" spans="3:81" s="3" customFormat="1" ht="15">
      <c r="C108" s="19"/>
      <c r="E108" s="19"/>
      <c r="F108" s="19"/>
      <c r="G108" s="19"/>
      <c r="H108" s="19"/>
      <c r="I108" s="19"/>
      <c r="J108" s="19"/>
      <c r="CC108" s="19"/>
    </row>
    <row r="109" spans="3:81" s="3" customFormat="1" ht="15">
      <c r="C109" s="19"/>
      <c r="E109" s="19"/>
      <c r="F109" s="19"/>
      <c r="G109" s="19"/>
      <c r="H109" s="19"/>
      <c r="I109" s="19"/>
      <c r="J109" s="19"/>
      <c r="CC109" s="19"/>
    </row>
    <row r="110" spans="3:81" s="3" customFormat="1" ht="15">
      <c r="C110" s="19"/>
      <c r="E110" s="19"/>
      <c r="F110" s="19"/>
      <c r="G110" s="19"/>
      <c r="H110" s="19"/>
      <c r="I110" s="19"/>
      <c r="J110" s="19"/>
      <c r="CC110" s="19"/>
    </row>
    <row r="111" spans="3:81" s="3" customFormat="1" ht="15">
      <c r="C111" s="19"/>
      <c r="E111" s="19"/>
      <c r="F111" s="19"/>
      <c r="G111" s="19"/>
      <c r="H111" s="19"/>
      <c r="I111" s="19"/>
      <c r="J111" s="19"/>
      <c r="CC111" s="19"/>
    </row>
    <row r="112" spans="3:81" s="3" customFormat="1" ht="15">
      <c r="C112" s="19"/>
      <c r="E112" s="19"/>
      <c r="F112" s="19"/>
      <c r="G112" s="19"/>
      <c r="H112" s="19"/>
      <c r="I112" s="19"/>
      <c r="J112" s="19"/>
      <c r="CC112" s="19"/>
    </row>
    <row r="113" spans="3:81" s="3" customFormat="1" ht="15">
      <c r="C113" s="19"/>
      <c r="E113" s="19"/>
      <c r="F113" s="19"/>
      <c r="G113" s="19"/>
      <c r="H113" s="19"/>
      <c r="I113" s="19"/>
      <c r="J113" s="19"/>
      <c r="CC113" s="19"/>
    </row>
    <row r="114" spans="3:81" s="3" customFormat="1" ht="15">
      <c r="C114" s="19"/>
      <c r="E114" s="19"/>
      <c r="F114" s="19"/>
      <c r="G114" s="19"/>
      <c r="H114" s="19"/>
      <c r="I114" s="19"/>
      <c r="J114" s="19"/>
      <c r="CC114" s="19"/>
    </row>
    <row r="115" spans="3:81" s="3" customFormat="1" ht="15">
      <c r="C115" s="19"/>
      <c r="E115" s="19"/>
      <c r="F115" s="19"/>
      <c r="G115" s="19"/>
      <c r="H115" s="19"/>
      <c r="I115" s="19"/>
      <c r="J115" s="19"/>
      <c r="CC115" s="19"/>
    </row>
    <row r="116" spans="3:81" s="3" customFormat="1" ht="15">
      <c r="C116" s="19"/>
      <c r="E116" s="19"/>
      <c r="F116" s="19"/>
      <c r="G116" s="19"/>
      <c r="H116" s="19"/>
      <c r="I116" s="19"/>
      <c r="J116" s="19"/>
      <c r="CC116" s="19"/>
    </row>
    <row r="117" spans="3:81" s="3" customFormat="1" ht="15">
      <c r="C117" s="19"/>
      <c r="E117" s="19"/>
      <c r="F117" s="19"/>
      <c r="G117" s="19"/>
      <c r="H117" s="19"/>
      <c r="I117" s="19"/>
      <c r="J117" s="19"/>
      <c r="CC117" s="19"/>
    </row>
    <row r="118" spans="3:81" s="3" customFormat="1" ht="15">
      <c r="C118" s="19"/>
      <c r="E118" s="19"/>
      <c r="F118" s="19"/>
      <c r="G118" s="19"/>
      <c r="H118" s="19"/>
      <c r="I118" s="19"/>
      <c r="J118" s="19"/>
      <c r="CC118" s="19"/>
    </row>
    <row r="119" spans="3:81" s="3" customFormat="1" ht="15">
      <c r="C119" s="19"/>
      <c r="E119" s="19"/>
      <c r="F119" s="19"/>
      <c r="G119" s="19"/>
      <c r="H119" s="19"/>
      <c r="I119" s="19"/>
      <c r="J119" s="19"/>
      <c r="CC119" s="19"/>
    </row>
    <row r="120" spans="3:81" s="3" customFormat="1" ht="15">
      <c r="C120" s="19"/>
      <c r="E120" s="19"/>
      <c r="F120" s="19"/>
      <c r="G120" s="19"/>
      <c r="H120" s="19"/>
      <c r="I120" s="19"/>
      <c r="J120" s="19"/>
      <c r="CC120" s="19"/>
    </row>
    <row r="121" spans="3:81" s="3" customFormat="1" ht="15">
      <c r="C121" s="19"/>
      <c r="E121" s="19"/>
      <c r="F121" s="19"/>
      <c r="G121" s="19"/>
      <c r="H121" s="19"/>
      <c r="I121" s="19"/>
      <c r="J121" s="19"/>
      <c r="CC121" s="19"/>
    </row>
    <row r="122" spans="3:81" s="3" customFormat="1" ht="15">
      <c r="C122" s="19"/>
      <c r="E122" s="19"/>
      <c r="F122" s="19"/>
      <c r="G122" s="19"/>
      <c r="H122" s="19"/>
      <c r="I122" s="19"/>
      <c r="J122" s="19"/>
      <c r="CC122" s="19"/>
    </row>
    <row r="123" spans="3:81" s="3" customFormat="1" ht="15">
      <c r="C123" s="19"/>
      <c r="E123" s="19"/>
      <c r="F123" s="19"/>
      <c r="G123" s="19"/>
      <c r="H123" s="19"/>
      <c r="I123" s="19"/>
      <c r="J123" s="19"/>
      <c r="CC123" s="19"/>
    </row>
    <row r="124" spans="3:81" s="3" customFormat="1" ht="15">
      <c r="C124" s="19"/>
      <c r="E124" s="19"/>
      <c r="F124" s="19"/>
      <c r="G124" s="19"/>
      <c r="H124" s="19"/>
      <c r="I124" s="19"/>
      <c r="J124" s="19"/>
      <c r="CC124" s="19"/>
    </row>
    <row r="125" spans="3:81" s="3" customFormat="1" ht="15">
      <c r="C125" s="19"/>
      <c r="E125" s="19"/>
      <c r="F125" s="19"/>
      <c r="G125" s="19"/>
      <c r="H125" s="19"/>
      <c r="I125" s="19"/>
      <c r="J125" s="19"/>
      <c r="CC125" s="19"/>
    </row>
    <row r="126" spans="3:81" s="3" customFormat="1" ht="15">
      <c r="C126" s="19"/>
      <c r="E126" s="19"/>
      <c r="F126" s="19"/>
      <c r="G126" s="19"/>
      <c r="H126" s="19"/>
      <c r="I126" s="19"/>
      <c r="J126" s="19"/>
      <c r="CC126" s="19"/>
    </row>
    <row r="127" spans="3:81" s="3" customFormat="1" ht="15">
      <c r="C127" s="19"/>
      <c r="E127" s="19"/>
      <c r="F127" s="19"/>
      <c r="G127" s="19"/>
      <c r="H127" s="19"/>
      <c r="I127" s="19"/>
      <c r="J127" s="19"/>
      <c r="CC127" s="19"/>
    </row>
    <row r="128" spans="3:81" s="3" customFormat="1" ht="15">
      <c r="C128" s="19"/>
      <c r="E128" s="19"/>
      <c r="F128" s="19"/>
      <c r="G128" s="19"/>
      <c r="H128" s="19"/>
      <c r="I128" s="19"/>
      <c r="J128" s="19"/>
      <c r="CC128" s="19"/>
    </row>
    <row r="129" spans="3:81" s="3" customFormat="1" ht="15">
      <c r="C129" s="19"/>
      <c r="E129" s="19"/>
      <c r="F129" s="19"/>
      <c r="G129" s="19"/>
      <c r="H129" s="19"/>
      <c r="I129" s="19"/>
      <c r="J129" s="19"/>
      <c r="CC129" s="19"/>
    </row>
    <row r="130" spans="3:81" s="3" customFormat="1" ht="15">
      <c r="C130" s="19"/>
      <c r="E130" s="19"/>
      <c r="F130" s="19"/>
      <c r="G130" s="19"/>
      <c r="H130" s="19"/>
      <c r="I130" s="19"/>
      <c r="J130" s="19"/>
      <c r="CC130" s="19"/>
    </row>
    <row r="131" spans="3:81" s="3" customFormat="1" ht="15">
      <c r="C131" s="19"/>
      <c r="E131" s="19"/>
      <c r="F131" s="19"/>
      <c r="G131" s="19"/>
      <c r="H131" s="19"/>
      <c r="I131" s="19"/>
      <c r="J131" s="19"/>
      <c r="CC131" s="19"/>
    </row>
    <row r="132" spans="3:81" s="3" customFormat="1" ht="15">
      <c r="C132" s="19"/>
      <c r="E132" s="19"/>
      <c r="F132" s="19"/>
      <c r="G132" s="19"/>
      <c r="H132" s="19"/>
      <c r="I132" s="19"/>
      <c r="J132" s="19"/>
      <c r="CC132" s="19"/>
    </row>
    <row r="133" spans="3:81" s="3" customFormat="1" ht="15">
      <c r="C133" s="19"/>
      <c r="E133" s="19"/>
      <c r="F133" s="19"/>
      <c r="G133" s="19"/>
      <c r="H133" s="19"/>
      <c r="I133" s="19"/>
      <c r="J133" s="19"/>
      <c r="CC133" s="19"/>
    </row>
    <row r="134" spans="3:81" s="3" customFormat="1" ht="15">
      <c r="C134" s="19"/>
      <c r="E134" s="19"/>
      <c r="F134" s="19"/>
      <c r="G134" s="19"/>
      <c r="H134" s="19"/>
      <c r="I134" s="19"/>
      <c r="J134" s="19"/>
      <c r="CC134" s="19"/>
    </row>
    <row r="135" spans="3:81" s="3" customFormat="1" ht="15">
      <c r="C135" s="19"/>
      <c r="E135" s="19"/>
      <c r="F135" s="19"/>
      <c r="G135" s="19"/>
      <c r="H135" s="19"/>
      <c r="I135" s="19"/>
      <c r="J135" s="19"/>
      <c r="CC135" s="19"/>
    </row>
    <row r="136" spans="3:81" s="3" customFormat="1" ht="15">
      <c r="C136" s="19"/>
      <c r="E136" s="19"/>
      <c r="F136" s="19"/>
      <c r="G136" s="19"/>
      <c r="H136" s="19"/>
      <c r="I136" s="19"/>
      <c r="J136" s="19"/>
      <c r="CC136" s="19"/>
    </row>
    <row r="137" spans="3:81" s="3" customFormat="1" ht="15">
      <c r="C137" s="19"/>
      <c r="E137" s="19"/>
      <c r="F137" s="19"/>
      <c r="G137" s="19"/>
      <c r="H137" s="19"/>
      <c r="I137" s="19"/>
      <c r="J137" s="19"/>
      <c r="CC137" s="19"/>
    </row>
    <row r="138" spans="3:81" s="3" customFormat="1" ht="15">
      <c r="C138" s="19"/>
      <c r="E138" s="19"/>
      <c r="F138" s="19"/>
      <c r="G138" s="19"/>
      <c r="H138" s="19"/>
      <c r="I138" s="19"/>
      <c r="J138" s="19"/>
      <c r="CC138" s="19"/>
    </row>
    <row r="139" spans="3:81" s="3" customFormat="1" ht="15">
      <c r="C139" s="19"/>
      <c r="E139" s="19"/>
      <c r="F139" s="19"/>
      <c r="G139" s="19"/>
      <c r="H139" s="19"/>
      <c r="I139" s="19"/>
      <c r="J139" s="19"/>
      <c r="CC139" s="19"/>
    </row>
    <row r="140" spans="3:81" s="3" customFormat="1" ht="15">
      <c r="C140" s="19"/>
      <c r="E140" s="19"/>
      <c r="F140" s="19"/>
      <c r="G140" s="19"/>
      <c r="H140" s="19"/>
      <c r="I140" s="19"/>
      <c r="J140" s="19"/>
      <c r="CC140" s="19"/>
    </row>
    <row r="141" spans="3:81" s="3" customFormat="1" ht="15">
      <c r="C141" s="19"/>
      <c r="E141" s="19"/>
      <c r="F141" s="19"/>
      <c r="G141" s="19"/>
      <c r="H141" s="19"/>
      <c r="I141" s="19"/>
      <c r="J141" s="19"/>
      <c r="CC141" s="19"/>
    </row>
    <row r="142" spans="3:81" s="3" customFormat="1" ht="15">
      <c r="C142" s="19"/>
      <c r="E142" s="19"/>
      <c r="F142" s="19"/>
      <c r="G142" s="19"/>
      <c r="H142" s="19"/>
      <c r="I142" s="19"/>
      <c r="J142" s="19"/>
      <c r="CC142" s="19"/>
    </row>
    <row r="143" spans="3:81" s="3" customFormat="1" ht="15">
      <c r="C143" s="19"/>
      <c r="E143" s="19"/>
      <c r="F143" s="19"/>
      <c r="G143" s="19"/>
      <c r="H143" s="19"/>
      <c r="I143" s="19"/>
      <c r="J143" s="19"/>
      <c r="CC143" s="19"/>
    </row>
    <row r="144" spans="3:81" s="3" customFormat="1" ht="15">
      <c r="C144" s="19"/>
      <c r="E144" s="19"/>
      <c r="F144" s="19"/>
      <c r="G144" s="19"/>
      <c r="H144" s="19"/>
      <c r="I144" s="19"/>
      <c r="J144" s="19"/>
      <c r="CC144" s="19"/>
    </row>
    <row r="145" spans="3:81" s="3" customFormat="1" ht="15">
      <c r="C145" s="19"/>
      <c r="E145" s="19"/>
      <c r="F145" s="19"/>
      <c r="G145" s="19"/>
      <c r="H145" s="19"/>
      <c r="I145" s="19"/>
      <c r="J145" s="19"/>
      <c r="CC145" s="19"/>
    </row>
    <row r="146" spans="3:81" s="3" customFormat="1" ht="15">
      <c r="C146" s="19"/>
      <c r="E146" s="19"/>
      <c r="F146" s="19"/>
      <c r="G146" s="19"/>
      <c r="H146" s="19"/>
      <c r="I146" s="19"/>
      <c r="J146" s="19"/>
      <c r="CC146" s="19"/>
    </row>
    <row r="147" spans="3:81" s="3" customFormat="1" ht="15">
      <c r="C147" s="19"/>
      <c r="E147" s="19"/>
      <c r="F147" s="19"/>
      <c r="G147" s="19"/>
      <c r="H147" s="19"/>
      <c r="I147" s="19"/>
      <c r="J147" s="19"/>
      <c r="CC147" s="19"/>
    </row>
    <row r="148" spans="3:81" s="3" customFormat="1" ht="15">
      <c r="C148" s="19"/>
      <c r="E148" s="19"/>
      <c r="F148" s="19"/>
      <c r="G148" s="19"/>
      <c r="H148" s="19"/>
      <c r="I148" s="19"/>
      <c r="J148" s="19"/>
      <c r="CC148" s="19"/>
    </row>
    <row r="149" spans="3:81" s="3" customFormat="1" ht="15">
      <c r="C149" s="19"/>
      <c r="E149" s="19"/>
      <c r="F149" s="19"/>
      <c r="G149" s="19"/>
      <c r="H149" s="19"/>
      <c r="I149" s="19"/>
      <c r="J149" s="19"/>
      <c r="CC149" s="19"/>
    </row>
    <row r="150" spans="3:81" s="3" customFormat="1" ht="15">
      <c r="C150" s="19"/>
      <c r="E150" s="19"/>
      <c r="F150" s="19"/>
      <c r="G150" s="19"/>
      <c r="H150" s="19"/>
      <c r="I150" s="19"/>
      <c r="J150" s="19"/>
      <c r="CC150" s="19"/>
    </row>
    <row r="151" spans="3:81" s="3" customFormat="1" ht="15">
      <c r="C151" s="19"/>
      <c r="E151" s="19"/>
      <c r="F151" s="19"/>
      <c r="G151" s="19"/>
      <c r="H151" s="19"/>
      <c r="I151" s="19"/>
      <c r="J151" s="19"/>
      <c r="CC151" s="19"/>
    </row>
    <row r="152" spans="3:81" s="3" customFormat="1" ht="15">
      <c r="C152" s="19"/>
      <c r="E152" s="19"/>
      <c r="F152" s="19"/>
      <c r="G152" s="19"/>
      <c r="H152" s="19"/>
      <c r="I152" s="19"/>
      <c r="J152" s="19"/>
      <c r="CC152" s="19"/>
    </row>
    <row r="153" spans="3:81" s="3" customFormat="1" ht="15">
      <c r="C153" s="19"/>
      <c r="E153" s="19"/>
      <c r="F153" s="19"/>
      <c r="G153" s="19"/>
      <c r="H153" s="19"/>
      <c r="I153" s="19"/>
      <c r="J153" s="19"/>
      <c r="CC153" s="19"/>
    </row>
    <row r="154" spans="3:81" s="3" customFormat="1" ht="15">
      <c r="C154" s="19"/>
      <c r="E154" s="19"/>
      <c r="F154" s="19"/>
      <c r="G154" s="19"/>
      <c r="H154" s="19"/>
      <c r="I154" s="19"/>
      <c r="J154" s="19"/>
      <c r="CC154" s="19"/>
    </row>
    <row r="155" spans="3:81" s="3" customFormat="1" ht="15">
      <c r="C155" s="19"/>
      <c r="E155" s="19"/>
      <c r="F155" s="19"/>
      <c r="G155" s="19"/>
      <c r="H155" s="19"/>
      <c r="I155" s="19"/>
      <c r="J155" s="19"/>
      <c r="CC155" s="19"/>
    </row>
    <row r="156" spans="3:81" s="3" customFormat="1" ht="15">
      <c r="C156" s="19"/>
      <c r="E156" s="19"/>
      <c r="F156" s="19"/>
      <c r="G156" s="19"/>
      <c r="H156" s="19"/>
      <c r="I156" s="19"/>
      <c r="J156" s="19"/>
      <c r="CC156" s="19"/>
    </row>
    <row r="157" spans="3:81" s="3" customFormat="1" ht="15">
      <c r="C157" s="19"/>
      <c r="E157" s="19"/>
      <c r="F157" s="19"/>
      <c r="G157" s="19"/>
      <c r="H157" s="19"/>
      <c r="I157" s="19"/>
      <c r="J157" s="19"/>
      <c r="CC157" s="19"/>
    </row>
    <row r="158" spans="3:81" s="3" customFormat="1" ht="15">
      <c r="C158" s="19"/>
      <c r="E158" s="19"/>
      <c r="F158" s="19"/>
      <c r="G158" s="19"/>
      <c r="H158" s="19"/>
      <c r="I158" s="19"/>
      <c r="J158" s="19"/>
      <c r="CC158" s="19"/>
    </row>
    <row r="159" spans="3:81" s="3" customFormat="1" ht="15">
      <c r="C159" s="19"/>
      <c r="E159" s="19"/>
      <c r="F159" s="19"/>
      <c r="G159" s="19"/>
      <c r="H159" s="19"/>
      <c r="I159" s="19"/>
      <c r="J159" s="19"/>
      <c r="CC159" s="19"/>
    </row>
    <row r="160" spans="3:81" s="3" customFormat="1" ht="15">
      <c r="C160" s="19"/>
      <c r="E160" s="19"/>
      <c r="F160" s="19"/>
      <c r="G160" s="19"/>
      <c r="H160" s="19"/>
      <c r="I160" s="19"/>
      <c r="J160" s="19"/>
      <c r="CC160" s="19"/>
    </row>
    <row r="161" spans="3:81" s="3" customFormat="1" ht="15">
      <c r="C161" s="19"/>
      <c r="E161" s="19"/>
      <c r="F161" s="19"/>
      <c r="G161" s="19"/>
      <c r="H161" s="19"/>
      <c r="I161" s="19"/>
      <c r="J161" s="19"/>
      <c r="CC161" s="19"/>
    </row>
    <row r="162" spans="3:81" s="3" customFormat="1" ht="15">
      <c r="C162" s="19"/>
      <c r="E162" s="19"/>
      <c r="F162" s="19"/>
      <c r="G162" s="19"/>
      <c r="H162" s="19"/>
      <c r="I162" s="19"/>
      <c r="J162" s="19"/>
      <c r="CC162" s="19"/>
    </row>
    <row r="163" spans="3:81" s="3" customFormat="1" ht="15">
      <c r="C163" s="19"/>
      <c r="E163" s="19"/>
      <c r="F163" s="19"/>
      <c r="G163" s="19"/>
      <c r="H163" s="19"/>
      <c r="I163" s="19"/>
      <c r="J163" s="19"/>
      <c r="CC163" s="19"/>
    </row>
    <row r="164" spans="3:81" s="3" customFormat="1" ht="15">
      <c r="C164" s="19"/>
      <c r="E164" s="19"/>
      <c r="F164" s="19"/>
      <c r="G164" s="19"/>
      <c r="H164" s="19"/>
      <c r="I164" s="19"/>
      <c r="J164" s="19"/>
      <c r="CC164" s="19"/>
    </row>
    <row r="165" spans="3:81" s="3" customFormat="1" ht="15">
      <c r="C165" s="19"/>
      <c r="E165" s="19"/>
      <c r="F165" s="19"/>
      <c r="G165" s="19"/>
      <c r="H165" s="19"/>
      <c r="I165" s="19"/>
      <c r="J165" s="19"/>
      <c r="CC165" s="19"/>
    </row>
    <row r="166" spans="3:81" s="3" customFormat="1" ht="15">
      <c r="C166" s="19"/>
      <c r="E166" s="19"/>
      <c r="F166" s="19"/>
      <c r="G166" s="19"/>
      <c r="H166" s="19"/>
      <c r="I166" s="19"/>
      <c r="J166" s="19"/>
      <c r="CC166" s="19"/>
    </row>
    <row r="167" spans="3:81" s="3" customFormat="1" ht="15">
      <c r="C167" s="19"/>
      <c r="E167" s="19"/>
      <c r="F167" s="19"/>
      <c r="G167" s="19"/>
      <c r="H167" s="19"/>
      <c r="I167" s="19"/>
      <c r="J167" s="19"/>
      <c r="CC167" s="19"/>
    </row>
    <row r="168" spans="3:81" s="3" customFormat="1" ht="15">
      <c r="C168" s="19"/>
      <c r="E168" s="19"/>
      <c r="F168" s="19"/>
      <c r="G168" s="19"/>
      <c r="H168" s="19"/>
      <c r="I168" s="19"/>
      <c r="J168" s="19"/>
      <c r="CC168" s="19"/>
    </row>
    <row r="169" spans="3:81" s="3" customFormat="1" ht="15">
      <c r="C169" s="19"/>
      <c r="E169" s="19"/>
      <c r="F169" s="19"/>
      <c r="G169" s="19"/>
      <c r="H169" s="19"/>
      <c r="I169" s="19"/>
      <c r="J169" s="19"/>
      <c r="CC169" s="19"/>
    </row>
    <row r="170" spans="3:81" s="3" customFormat="1" ht="15">
      <c r="C170" s="19"/>
      <c r="E170" s="19"/>
      <c r="F170" s="19"/>
      <c r="G170" s="19"/>
      <c r="H170" s="19"/>
      <c r="I170" s="19"/>
      <c r="J170" s="19"/>
      <c r="CC170" s="19"/>
    </row>
    <row r="171" spans="3:81" s="3" customFormat="1" ht="15">
      <c r="C171" s="19"/>
      <c r="E171" s="19"/>
      <c r="F171" s="19"/>
      <c r="G171" s="19"/>
      <c r="H171" s="19"/>
      <c r="I171" s="19"/>
      <c r="J171" s="19"/>
      <c r="CC171" s="19"/>
    </row>
    <row r="172" spans="3:81" s="3" customFormat="1" ht="15">
      <c r="C172" s="19"/>
      <c r="E172" s="19"/>
      <c r="F172" s="19"/>
      <c r="G172" s="19"/>
      <c r="H172" s="19"/>
      <c r="I172" s="19"/>
      <c r="J172" s="19"/>
      <c r="CC172" s="19"/>
    </row>
    <row r="173" spans="3:81" s="3" customFormat="1" ht="15">
      <c r="C173" s="19"/>
      <c r="E173" s="19"/>
      <c r="F173" s="19"/>
      <c r="G173" s="19"/>
      <c r="H173" s="19"/>
      <c r="I173" s="19"/>
      <c r="J173" s="19"/>
      <c r="CC173" s="19"/>
    </row>
    <row r="174" spans="3:81" s="3" customFormat="1" ht="15">
      <c r="C174" s="19"/>
      <c r="E174" s="19"/>
      <c r="F174" s="19"/>
      <c r="G174" s="19"/>
      <c r="H174" s="19"/>
      <c r="I174" s="19"/>
      <c r="J174" s="19"/>
      <c r="CC174" s="19"/>
    </row>
    <row r="175" spans="3:81" s="3" customFormat="1" ht="15">
      <c r="C175" s="19"/>
      <c r="E175" s="19"/>
      <c r="F175" s="19"/>
      <c r="G175" s="19"/>
      <c r="H175" s="19"/>
      <c r="I175" s="19"/>
      <c r="J175" s="19"/>
      <c r="CC175" s="19"/>
    </row>
    <row r="176" spans="3:81" s="3" customFormat="1" ht="15">
      <c r="C176" s="19"/>
      <c r="E176" s="19"/>
      <c r="F176" s="19"/>
      <c r="G176" s="19"/>
      <c r="H176" s="19"/>
      <c r="I176" s="19"/>
      <c r="J176" s="19"/>
      <c r="CC176" s="19"/>
    </row>
    <row r="177" spans="3:81" s="3" customFormat="1" ht="15">
      <c r="C177" s="19"/>
      <c r="E177" s="19"/>
      <c r="F177" s="19"/>
      <c r="G177" s="19"/>
      <c r="H177" s="19"/>
      <c r="I177" s="19"/>
      <c r="J177" s="19"/>
      <c r="CC177" s="19"/>
    </row>
    <row r="178" spans="3:81" s="3" customFormat="1" ht="15">
      <c r="C178" s="19"/>
      <c r="E178" s="19"/>
      <c r="F178" s="19"/>
      <c r="G178" s="19"/>
      <c r="H178" s="19"/>
      <c r="I178" s="19"/>
      <c r="J178" s="19"/>
      <c r="CC178" s="19"/>
    </row>
    <row r="179" spans="3:81" s="3" customFormat="1" ht="15">
      <c r="C179" s="19"/>
      <c r="E179" s="19"/>
      <c r="F179" s="19"/>
      <c r="G179" s="19"/>
      <c r="H179" s="19"/>
      <c r="I179" s="19"/>
      <c r="J179" s="19"/>
      <c r="CC179" s="19"/>
    </row>
    <row r="180" spans="3:81" s="3" customFormat="1" ht="15">
      <c r="C180" s="19"/>
      <c r="E180" s="19"/>
      <c r="F180" s="19"/>
      <c r="G180" s="19"/>
      <c r="H180" s="19"/>
      <c r="I180" s="19"/>
      <c r="J180" s="19"/>
      <c r="CC180" s="19"/>
    </row>
    <row r="181" spans="3:81" s="3" customFormat="1" ht="15">
      <c r="C181" s="19"/>
      <c r="E181" s="19"/>
      <c r="F181" s="19"/>
      <c r="G181" s="19"/>
      <c r="H181" s="19"/>
      <c r="I181" s="19"/>
      <c r="J181" s="19"/>
      <c r="CC181" s="19"/>
    </row>
    <row r="182" spans="3:81" s="3" customFormat="1" ht="15">
      <c r="C182" s="19"/>
      <c r="E182" s="19"/>
      <c r="F182" s="19"/>
      <c r="G182" s="19"/>
      <c r="H182" s="19"/>
      <c r="I182" s="19"/>
      <c r="J182" s="19"/>
      <c r="CC182" s="19"/>
    </row>
    <row r="183" spans="3:81" s="3" customFormat="1" ht="15">
      <c r="C183" s="19"/>
      <c r="E183" s="19"/>
      <c r="F183" s="19"/>
      <c r="G183" s="19"/>
      <c r="H183" s="19"/>
      <c r="I183" s="19"/>
      <c r="J183" s="19"/>
      <c r="CC183" s="19"/>
    </row>
    <row r="184" spans="3:81" s="3" customFormat="1" ht="15">
      <c r="C184" s="19"/>
      <c r="E184" s="19"/>
      <c r="F184" s="19"/>
      <c r="G184" s="19"/>
      <c r="H184" s="19"/>
      <c r="I184" s="19"/>
      <c r="J184" s="19"/>
      <c r="CC184" s="19"/>
    </row>
    <row r="185" spans="3:81" s="3" customFormat="1" ht="15">
      <c r="C185" s="19"/>
      <c r="E185" s="19"/>
      <c r="F185" s="19"/>
      <c r="G185" s="19"/>
      <c r="H185" s="19"/>
      <c r="I185" s="19"/>
      <c r="J185" s="19"/>
      <c r="CC185" s="19"/>
    </row>
    <row r="186" spans="3:81" s="3" customFormat="1" ht="15">
      <c r="C186" s="19"/>
      <c r="E186" s="19"/>
      <c r="F186" s="19"/>
      <c r="G186" s="19"/>
      <c r="H186" s="19"/>
      <c r="I186" s="19"/>
      <c r="J186" s="19"/>
      <c r="CC186" s="19"/>
    </row>
    <row r="187" spans="3:81" s="3" customFormat="1" ht="15">
      <c r="C187" s="19"/>
      <c r="E187" s="19"/>
      <c r="F187" s="19"/>
      <c r="G187" s="19"/>
      <c r="H187" s="19"/>
      <c r="I187" s="19"/>
      <c r="J187" s="19"/>
      <c r="CC187" s="19"/>
    </row>
    <row r="188" spans="3:81" s="3" customFormat="1" ht="15">
      <c r="C188" s="19"/>
      <c r="E188" s="19"/>
      <c r="F188" s="19"/>
      <c r="G188" s="19"/>
      <c r="H188" s="19"/>
      <c r="I188" s="19"/>
      <c r="J188" s="19"/>
      <c r="CC188" s="19"/>
    </row>
    <row r="189" spans="3:81" s="3" customFormat="1" ht="15">
      <c r="C189" s="19"/>
      <c r="E189" s="19"/>
      <c r="F189" s="19"/>
      <c r="G189" s="19"/>
      <c r="H189" s="19"/>
      <c r="I189" s="19"/>
      <c r="J189" s="19"/>
      <c r="CC189" s="19"/>
    </row>
    <row r="190" spans="3:81" s="3" customFormat="1" ht="15">
      <c r="C190" s="19"/>
      <c r="E190" s="19"/>
      <c r="F190" s="19"/>
      <c r="G190" s="19"/>
      <c r="H190" s="19"/>
      <c r="I190" s="19"/>
      <c r="J190" s="19"/>
      <c r="CC190" s="19"/>
    </row>
    <row r="191" spans="3:81" s="3" customFormat="1" ht="15">
      <c r="C191" s="19"/>
      <c r="E191" s="19"/>
      <c r="F191" s="19"/>
      <c r="G191" s="19"/>
      <c r="H191" s="19"/>
      <c r="I191" s="19"/>
      <c r="J191" s="19"/>
      <c r="CC191" s="19"/>
    </row>
    <row r="192" spans="3:81" s="3" customFormat="1" ht="15">
      <c r="C192" s="19"/>
      <c r="E192" s="19"/>
      <c r="F192" s="19"/>
      <c r="G192" s="19"/>
      <c r="H192" s="19"/>
      <c r="I192" s="19"/>
      <c r="J192" s="19"/>
      <c r="CC192" s="19"/>
    </row>
    <row r="193" spans="3:81" s="3" customFormat="1" ht="15">
      <c r="C193" s="19"/>
      <c r="E193" s="19"/>
      <c r="F193" s="19"/>
      <c r="G193" s="19"/>
      <c r="H193" s="19"/>
      <c r="I193" s="19"/>
      <c r="J193" s="19"/>
      <c r="CC193" s="19"/>
    </row>
    <row r="194" spans="3:81" s="3" customFormat="1" ht="15">
      <c r="C194" s="19"/>
      <c r="E194" s="19"/>
      <c r="F194" s="19"/>
      <c r="G194" s="19"/>
      <c r="H194" s="19"/>
      <c r="I194" s="19"/>
      <c r="J194" s="19"/>
      <c r="CC194" s="19"/>
    </row>
    <row r="195" spans="3:81" s="3" customFormat="1" ht="15">
      <c r="C195" s="19"/>
      <c r="E195" s="19"/>
      <c r="F195" s="19"/>
      <c r="G195" s="19"/>
      <c r="H195" s="19"/>
      <c r="I195" s="19"/>
      <c r="J195" s="19"/>
      <c r="CC195" s="19"/>
    </row>
    <row r="196" spans="3:81" s="3" customFormat="1" ht="15">
      <c r="C196" s="19"/>
      <c r="E196" s="19"/>
      <c r="F196" s="19"/>
      <c r="G196" s="19"/>
      <c r="H196" s="19"/>
      <c r="I196" s="19"/>
      <c r="J196" s="19"/>
      <c r="CC196" s="19"/>
    </row>
    <row r="197" spans="3:81" s="3" customFormat="1" ht="15">
      <c r="C197" s="19"/>
      <c r="E197" s="19"/>
      <c r="F197" s="19"/>
      <c r="G197" s="19"/>
      <c r="H197" s="19"/>
      <c r="I197" s="19"/>
      <c r="J197" s="19"/>
      <c r="CC197" s="19"/>
    </row>
    <row r="198" spans="3:81" s="3" customFormat="1" ht="15">
      <c r="C198" s="19"/>
      <c r="E198" s="19"/>
      <c r="F198" s="19"/>
      <c r="G198" s="19"/>
      <c r="H198" s="19"/>
      <c r="I198" s="19"/>
      <c r="J198" s="19"/>
      <c r="CC198" s="19"/>
    </row>
    <row r="199" spans="3:81" s="3" customFormat="1" ht="15">
      <c r="C199" s="19"/>
      <c r="E199" s="19"/>
      <c r="F199" s="19"/>
      <c r="G199" s="19"/>
      <c r="H199" s="19"/>
      <c r="I199" s="19"/>
      <c r="J199" s="19"/>
      <c r="CC199" s="19"/>
    </row>
    <row r="200" spans="3:81" s="3" customFormat="1" ht="15">
      <c r="C200" s="19"/>
      <c r="E200" s="19"/>
      <c r="F200" s="19"/>
      <c r="G200" s="19"/>
      <c r="H200" s="19"/>
      <c r="I200" s="19"/>
      <c r="J200" s="19"/>
      <c r="CC200" s="19"/>
    </row>
    <row r="201" spans="3:81" s="3" customFormat="1" ht="15">
      <c r="C201" s="19"/>
      <c r="E201" s="19"/>
      <c r="F201" s="19"/>
      <c r="G201" s="19"/>
      <c r="H201" s="19"/>
      <c r="I201" s="19"/>
      <c r="J201" s="19"/>
      <c r="CC201" s="19"/>
    </row>
    <row r="202" spans="3:81" s="3" customFormat="1" ht="15">
      <c r="C202" s="19"/>
      <c r="E202" s="19"/>
      <c r="F202" s="19"/>
      <c r="G202" s="19"/>
      <c r="H202" s="19"/>
      <c r="I202" s="19"/>
      <c r="J202" s="19"/>
      <c r="CC202" s="19"/>
    </row>
    <row r="203" spans="3:81" s="3" customFormat="1" ht="15">
      <c r="C203" s="19"/>
      <c r="E203" s="19"/>
      <c r="F203" s="19"/>
      <c r="G203" s="19"/>
      <c r="H203" s="19"/>
      <c r="I203" s="19"/>
      <c r="J203" s="19"/>
      <c r="CC203" s="19"/>
    </row>
    <row r="204" spans="3:81" s="3" customFormat="1" ht="15">
      <c r="C204" s="19"/>
      <c r="E204" s="19"/>
      <c r="F204" s="19"/>
      <c r="G204" s="19"/>
      <c r="H204" s="19"/>
      <c r="I204" s="19"/>
      <c r="J204" s="19"/>
      <c r="CC204" s="19"/>
    </row>
    <row r="205" spans="3:81" s="3" customFormat="1" ht="15">
      <c r="C205" s="19"/>
      <c r="E205" s="19"/>
      <c r="F205" s="19"/>
      <c r="G205" s="19"/>
      <c r="H205" s="19"/>
      <c r="I205" s="19"/>
      <c r="J205" s="19"/>
      <c r="CC205" s="19"/>
    </row>
    <row r="206" spans="3:81" s="3" customFormat="1" ht="15">
      <c r="C206" s="19"/>
      <c r="E206" s="19"/>
      <c r="F206" s="19"/>
      <c r="G206" s="19"/>
      <c r="H206" s="19"/>
      <c r="I206" s="19"/>
      <c r="J206" s="19"/>
      <c r="CC206" s="19"/>
    </row>
    <row r="207" spans="3:81" s="3" customFormat="1" ht="15">
      <c r="C207" s="19"/>
      <c r="E207" s="19"/>
      <c r="F207" s="19"/>
      <c r="G207" s="19"/>
      <c r="H207" s="19"/>
      <c r="I207" s="19"/>
      <c r="J207" s="19"/>
      <c r="CC207" s="19"/>
    </row>
    <row r="208" spans="3:81" s="3" customFormat="1" ht="15">
      <c r="C208" s="19"/>
      <c r="E208" s="19"/>
      <c r="F208" s="19"/>
      <c r="G208" s="19"/>
      <c r="H208" s="19"/>
      <c r="I208" s="19"/>
      <c r="J208" s="19"/>
      <c r="CC208" s="19"/>
    </row>
    <row r="209" spans="3:81" s="3" customFormat="1" ht="15">
      <c r="C209" s="19"/>
      <c r="E209" s="19"/>
      <c r="F209" s="19"/>
      <c r="G209" s="19"/>
      <c r="H209" s="19"/>
      <c r="I209" s="19"/>
      <c r="J209" s="19"/>
      <c r="CC209" s="19"/>
    </row>
    <row r="210" spans="3:81" s="3" customFormat="1" ht="15">
      <c r="C210" s="19"/>
      <c r="E210" s="19"/>
      <c r="F210" s="19"/>
      <c r="G210" s="19"/>
      <c r="H210" s="19"/>
      <c r="I210" s="19"/>
      <c r="J210" s="19"/>
      <c r="CC210" s="19"/>
    </row>
    <row r="211" spans="3:81" s="3" customFormat="1" ht="15">
      <c r="C211" s="19"/>
      <c r="E211" s="19"/>
      <c r="F211" s="19"/>
      <c r="G211" s="19"/>
      <c r="H211" s="19"/>
      <c r="I211" s="19"/>
      <c r="J211" s="19"/>
      <c r="CC211" s="19"/>
    </row>
    <row r="212" spans="3:81" s="3" customFormat="1" ht="15">
      <c r="C212" s="19"/>
      <c r="E212" s="19"/>
      <c r="F212" s="19"/>
      <c r="G212" s="19"/>
      <c r="H212" s="19"/>
      <c r="I212" s="19"/>
      <c r="J212" s="19"/>
      <c r="CC212" s="19"/>
    </row>
    <row r="213" spans="3:81" s="3" customFormat="1" ht="15">
      <c r="C213" s="19"/>
      <c r="E213" s="19"/>
      <c r="F213" s="19"/>
      <c r="G213" s="19"/>
      <c r="H213" s="19"/>
      <c r="I213" s="19"/>
      <c r="J213" s="19"/>
      <c r="CC213" s="19"/>
    </row>
    <row r="214" spans="3:81" s="3" customFormat="1" ht="15">
      <c r="C214" s="19"/>
      <c r="E214" s="19"/>
      <c r="F214" s="19"/>
      <c r="G214" s="19"/>
      <c r="H214" s="19"/>
      <c r="I214" s="19"/>
      <c r="J214" s="19"/>
      <c r="CC214" s="19"/>
    </row>
    <row r="215" spans="3:81" s="3" customFormat="1" ht="15">
      <c r="C215" s="19"/>
      <c r="E215" s="19"/>
      <c r="F215" s="19"/>
      <c r="G215" s="19"/>
      <c r="H215" s="19"/>
      <c r="I215" s="19"/>
      <c r="J215" s="19"/>
      <c r="CC215" s="19"/>
    </row>
    <row r="216" spans="3:81" s="3" customFormat="1" ht="15">
      <c r="C216" s="19"/>
      <c r="E216" s="19"/>
      <c r="F216" s="19"/>
      <c r="G216" s="19"/>
      <c r="H216" s="19"/>
      <c r="I216" s="19"/>
      <c r="J216" s="19"/>
      <c r="CC216" s="19"/>
    </row>
    <row r="217" spans="3:81" s="3" customFormat="1" ht="15">
      <c r="C217" s="19"/>
      <c r="E217" s="19"/>
      <c r="F217" s="19"/>
      <c r="G217" s="19"/>
      <c r="H217" s="19"/>
      <c r="I217" s="19"/>
      <c r="J217" s="19"/>
      <c r="CC217" s="19"/>
    </row>
    <row r="218" spans="3:81" s="3" customFormat="1" ht="15">
      <c r="C218" s="19"/>
      <c r="E218" s="19"/>
      <c r="F218" s="19"/>
      <c r="G218" s="19"/>
      <c r="H218" s="19"/>
      <c r="I218" s="19"/>
      <c r="J218" s="19"/>
      <c r="CC218" s="19"/>
    </row>
    <row r="219" spans="3:81" s="3" customFormat="1" ht="15">
      <c r="C219" s="19"/>
      <c r="E219" s="19"/>
      <c r="F219" s="19"/>
      <c r="G219" s="19"/>
      <c r="H219" s="19"/>
      <c r="I219" s="19"/>
      <c r="J219" s="19"/>
      <c r="CC219" s="19"/>
    </row>
    <row r="220" spans="3:81" s="3" customFormat="1" ht="15">
      <c r="C220" s="19"/>
      <c r="E220" s="19"/>
      <c r="F220" s="19"/>
      <c r="G220" s="19"/>
      <c r="H220" s="19"/>
      <c r="I220" s="19"/>
      <c r="J220" s="19"/>
      <c r="CC220" s="19"/>
    </row>
    <row r="221" spans="3:81" s="3" customFormat="1" ht="15">
      <c r="C221" s="19"/>
      <c r="E221" s="19"/>
      <c r="F221" s="19"/>
      <c r="G221" s="19"/>
      <c r="H221" s="19"/>
      <c r="I221" s="19"/>
      <c r="J221" s="19"/>
      <c r="CC221" s="19"/>
    </row>
    <row r="222" spans="3:81" s="3" customFormat="1" ht="15">
      <c r="C222" s="19"/>
      <c r="E222" s="19"/>
      <c r="F222" s="19"/>
      <c r="G222" s="19"/>
      <c r="H222" s="19"/>
      <c r="I222" s="19"/>
      <c r="J222" s="19"/>
      <c r="CC222" s="19"/>
    </row>
    <row r="223" spans="3:81" s="3" customFormat="1" ht="15">
      <c r="C223" s="19"/>
      <c r="E223" s="19"/>
      <c r="F223" s="19"/>
      <c r="G223" s="19"/>
      <c r="H223" s="19"/>
      <c r="I223" s="19"/>
      <c r="J223" s="19"/>
      <c r="CC223" s="19"/>
    </row>
    <row r="224" spans="3:81" s="3" customFormat="1" ht="15">
      <c r="C224" s="19"/>
      <c r="E224" s="19"/>
      <c r="F224" s="19"/>
      <c r="G224" s="19"/>
      <c r="H224" s="19"/>
      <c r="I224" s="19"/>
      <c r="J224" s="19"/>
      <c r="CC224" s="19"/>
    </row>
    <row r="225" spans="3:81" s="3" customFormat="1" ht="15">
      <c r="C225" s="19"/>
      <c r="E225" s="19"/>
      <c r="F225" s="19"/>
      <c r="G225" s="19"/>
      <c r="H225" s="19"/>
      <c r="I225" s="19"/>
      <c r="J225" s="19"/>
      <c r="CC225" s="19"/>
    </row>
    <row r="226" spans="3:81" s="3" customFormat="1" ht="15">
      <c r="C226" s="19"/>
      <c r="E226" s="19"/>
      <c r="F226" s="19"/>
      <c r="G226" s="19"/>
      <c r="H226" s="19"/>
      <c r="I226" s="19"/>
      <c r="J226" s="19"/>
      <c r="CC226" s="19"/>
    </row>
    <row r="227" spans="3:81" s="3" customFormat="1" ht="15">
      <c r="C227" s="19"/>
      <c r="E227" s="19"/>
      <c r="F227" s="19"/>
      <c r="G227" s="19"/>
      <c r="H227" s="19"/>
      <c r="I227" s="19"/>
      <c r="J227" s="19"/>
      <c r="CC227" s="19"/>
    </row>
    <row r="228" spans="3:81" s="3" customFormat="1" ht="15">
      <c r="C228" s="19"/>
      <c r="E228" s="19"/>
      <c r="F228" s="19"/>
      <c r="G228" s="19"/>
      <c r="H228" s="19"/>
      <c r="I228" s="19"/>
      <c r="J228" s="19"/>
      <c r="CC228" s="19"/>
    </row>
    <row r="229" spans="3:81" s="3" customFormat="1" ht="15">
      <c r="C229" s="19"/>
      <c r="E229" s="19"/>
      <c r="F229" s="19"/>
      <c r="G229" s="19"/>
      <c r="H229" s="19"/>
      <c r="I229" s="19"/>
      <c r="J229" s="19"/>
      <c r="CC229" s="19"/>
    </row>
    <row r="230" spans="3:81" s="3" customFormat="1" ht="15">
      <c r="C230" s="19"/>
      <c r="E230" s="19"/>
      <c r="F230" s="19"/>
      <c r="G230" s="19"/>
      <c r="H230" s="19"/>
      <c r="I230" s="19"/>
      <c r="J230" s="19"/>
      <c r="CC230" s="19"/>
    </row>
    <row r="231" spans="3:81" s="3" customFormat="1" ht="15">
      <c r="C231" s="19"/>
      <c r="E231" s="19"/>
      <c r="F231" s="19"/>
      <c r="G231" s="19"/>
      <c r="H231" s="19"/>
      <c r="I231" s="19"/>
      <c r="J231" s="19"/>
      <c r="CC231" s="19"/>
    </row>
    <row r="232" spans="3:81" s="3" customFormat="1" ht="15">
      <c r="C232" s="19"/>
      <c r="E232" s="19"/>
      <c r="F232" s="19"/>
      <c r="G232" s="19"/>
      <c r="H232" s="19"/>
      <c r="I232" s="19"/>
      <c r="J232" s="19"/>
      <c r="CC232" s="19"/>
    </row>
    <row r="233" spans="3:81" s="3" customFormat="1" ht="15">
      <c r="C233" s="19"/>
      <c r="E233" s="19"/>
      <c r="F233" s="19"/>
      <c r="G233" s="19"/>
      <c r="H233" s="19"/>
      <c r="I233" s="19"/>
      <c r="J233" s="19"/>
      <c r="CC233" s="19"/>
    </row>
    <row r="234" spans="3:81" s="3" customFormat="1" ht="15">
      <c r="C234" s="19"/>
      <c r="E234" s="19"/>
      <c r="F234" s="19"/>
      <c r="G234" s="19"/>
      <c r="H234" s="19"/>
      <c r="I234" s="19"/>
      <c r="J234" s="19"/>
      <c r="CC234" s="19"/>
    </row>
    <row r="235" spans="3:81" s="3" customFormat="1" ht="15">
      <c r="C235" s="19"/>
      <c r="E235" s="19"/>
      <c r="F235" s="19"/>
      <c r="G235" s="19"/>
      <c r="H235" s="19"/>
      <c r="I235" s="19"/>
      <c r="J235" s="19"/>
      <c r="CC235" s="19"/>
    </row>
    <row r="236" spans="3:81" s="3" customFormat="1" ht="15">
      <c r="C236" s="19"/>
      <c r="E236" s="19"/>
      <c r="F236" s="19"/>
      <c r="G236" s="19"/>
      <c r="H236" s="19"/>
      <c r="I236" s="19"/>
      <c r="J236" s="19"/>
      <c r="CC236" s="19"/>
    </row>
    <row r="237" spans="3:81" s="3" customFormat="1" ht="15">
      <c r="C237" s="19"/>
      <c r="E237" s="19"/>
      <c r="F237" s="19"/>
      <c r="G237" s="19"/>
      <c r="H237" s="19"/>
      <c r="I237" s="19"/>
      <c r="J237" s="19"/>
      <c r="CC237" s="19"/>
    </row>
    <row r="238" spans="3:81" s="3" customFormat="1" ht="15">
      <c r="C238" s="19"/>
      <c r="E238" s="19"/>
      <c r="F238" s="19"/>
      <c r="G238" s="19"/>
      <c r="H238" s="19"/>
      <c r="I238" s="19"/>
      <c r="J238" s="19"/>
      <c r="CC238" s="19"/>
    </row>
    <row r="239" spans="3:81" s="3" customFormat="1" ht="15">
      <c r="C239" s="19"/>
      <c r="E239" s="19"/>
      <c r="F239" s="19"/>
      <c r="G239" s="19"/>
      <c r="H239" s="19"/>
      <c r="I239" s="19"/>
      <c r="J239" s="19"/>
      <c r="CC239" s="19"/>
    </row>
    <row r="240" spans="3:81" s="3" customFormat="1" ht="15">
      <c r="C240" s="19"/>
      <c r="E240" s="19"/>
      <c r="F240" s="19"/>
      <c r="G240" s="19"/>
      <c r="H240" s="19"/>
      <c r="I240" s="19"/>
      <c r="J240" s="19"/>
      <c r="CC240" s="19"/>
    </row>
    <row r="241" spans="3:81" s="3" customFormat="1" ht="15">
      <c r="C241" s="19"/>
      <c r="E241" s="19"/>
      <c r="F241" s="19"/>
      <c r="G241" s="19"/>
      <c r="H241" s="19"/>
      <c r="I241" s="19"/>
      <c r="J241" s="19"/>
      <c r="CC241" s="19"/>
    </row>
    <row r="242" spans="3:81" s="3" customFormat="1" ht="15">
      <c r="C242" s="19"/>
      <c r="E242" s="19"/>
      <c r="F242" s="19"/>
      <c r="G242" s="19"/>
      <c r="H242" s="19"/>
      <c r="I242" s="19"/>
      <c r="J242" s="19"/>
      <c r="CC242" s="19"/>
    </row>
    <row r="243" spans="3:81" s="3" customFormat="1" ht="15">
      <c r="C243" s="19"/>
      <c r="E243" s="19"/>
      <c r="F243" s="19"/>
      <c r="G243" s="19"/>
      <c r="H243" s="19"/>
      <c r="I243" s="19"/>
      <c r="J243" s="19"/>
      <c r="CC243" s="19"/>
    </row>
    <row r="244" spans="3:81" s="3" customFormat="1" ht="15">
      <c r="C244" s="19"/>
      <c r="E244" s="19"/>
      <c r="F244" s="19"/>
      <c r="G244" s="19"/>
      <c r="H244" s="19"/>
      <c r="I244" s="19"/>
      <c r="J244" s="19"/>
      <c r="CC244" s="19"/>
    </row>
    <row r="245" spans="3:81" s="3" customFormat="1" ht="15">
      <c r="C245" s="19"/>
      <c r="E245" s="19"/>
      <c r="F245" s="19"/>
      <c r="G245" s="19"/>
      <c r="H245" s="19"/>
      <c r="I245" s="19"/>
      <c r="J245" s="19"/>
      <c r="CC245" s="19"/>
    </row>
    <row r="246" spans="3:81" s="3" customFormat="1" ht="15">
      <c r="C246" s="19"/>
      <c r="E246" s="19"/>
      <c r="F246" s="19"/>
      <c r="G246" s="19"/>
      <c r="H246" s="19"/>
      <c r="I246" s="19"/>
      <c r="J246" s="19"/>
      <c r="CC246" s="19"/>
    </row>
    <row r="247" spans="3:81" s="3" customFormat="1" ht="15">
      <c r="C247" s="19"/>
      <c r="E247" s="19"/>
      <c r="F247" s="19"/>
      <c r="G247" s="19"/>
      <c r="H247" s="19"/>
      <c r="I247" s="19"/>
      <c r="J247" s="19"/>
      <c r="CC247" s="19"/>
    </row>
    <row r="248" spans="3:81" s="3" customFormat="1" ht="15">
      <c r="C248" s="19"/>
      <c r="E248" s="19"/>
      <c r="F248" s="19"/>
      <c r="G248" s="19"/>
      <c r="H248" s="19"/>
      <c r="I248" s="19"/>
      <c r="J248" s="19"/>
      <c r="CC248" s="19"/>
    </row>
    <row r="249" spans="3:81" s="3" customFormat="1" ht="15">
      <c r="C249" s="19"/>
      <c r="E249" s="19"/>
      <c r="F249" s="19"/>
      <c r="G249" s="19"/>
      <c r="H249" s="19"/>
      <c r="I249" s="19"/>
      <c r="J249" s="19"/>
      <c r="CC249" s="19"/>
    </row>
    <row r="250" spans="3:81" s="3" customFormat="1" ht="15">
      <c r="C250" s="19"/>
      <c r="E250" s="19"/>
      <c r="F250" s="19"/>
      <c r="G250" s="19"/>
      <c r="H250" s="19"/>
      <c r="I250" s="19"/>
      <c r="J250" s="19"/>
      <c r="CC250" s="19"/>
    </row>
    <row r="251" spans="3:81" s="3" customFormat="1" ht="15">
      <c r="C251" s="19"/>
      <c r="E251" s="19"/>
      <c r="F251" s="19"/>
      <c r="G251" s="19"/>
      <c r="H251" s="19"/>
      <c r="I251" s="19"/>
      <c r="J251" s="19"/>
      <c r="CC251" s="19"/>
    </row>
    <row r="252" spans="3:81" s="3" customFormat="1" ht="15">
      <c r="C252" s="19"/>
      <c r="E252" s="19"/>
      <c r="F252" s="19"/>
      <c r="G252" s="19"/>
      <c r="H252" s="19"/>
      <c r="I252" s="19"/>
      <c r="J252" s="19"/>
      <c r="CC252" s="19"/>
    </row>
    <row r="253" spans="3:81" s="3" customFormat="1" ht="15">
      <c r="C253" s="19"/>
      <c r="E253" s="19"/>
      <c r="F253" s="19"/>
      <c r="G253" s="19"/>
      <c r="H253" s="19"/>
      <c r="I253" s="19"/>
      <c r="J253" s="19"/>
      <c r="CC253" s="19"/>
    </row>
    <row r="254" spans="3:81" s="3" customFormat="1" ht="15">
      <c r="C254" s="19"/>
      <c r="E254" s="19"/>
      <c r="F254" s="19"/>
      <c r="G254" s="19"/>
      <c r="H254" s="19"/>
      <c r="I254" s="19"/>
      <c r="J254" s="19"/>
      <c r="CC254" s="19"/>
    </row>
    <row r="255" spans="3:81" s="3" customFormat="1" ht="15">
      <c r="C255" s="19"/>
      <c r="E255" s="19"/>
      <c r="F255" s="19"/>
      <c r="G255" s="19"/>
      <c r="H255" s="19"/>
      <c r="I255" s="19"/>
      <c r="J255" s="19"/>
      <c r="CC255" s="19"/>
    </row>
    <row r="256" spans="3:81" s="3" customFormat="1" ht="15">
      <c r="C256" s="19"/>
      <c r="E256" s="19"/>
      <c r="F256" s="19"/>
      <c r="G256" s="19"/>
      <c r="H256" s="19"/>
      <c r="I256" s="19"/>
      <c r="J256" s="19"/>
      <c r="CC256" s="19"/>
    </row>
    <row r="257" spans="3:81" s="3" customFormat="1" ht="15">
      <c r="C257" s="19"/>
      <c r="E257" s="19"/>
      <c r="F257" s="19"/>
      <c r="G257" s="19"/>
      <c r="H257" s="19"/>
      <c r="I257" s="19"/>
      <c r="J257" s="19"/>
      <c r="CC257" s="19"/>
    </row>
    <row r="258" spans="3:81" s="3" customFormat="1" ht="15">
      <c r="C258" s="19"/>
      <c r="E258" s="19"/>
      <c r="F258" s="19"/>
      <c r="G258" s="19"/>
      <c r="H258" s="19"/>
      <c r="I258" s="19"/>
      <c r="J258" s="19"/>
      <c r="CC258" s="19"/>
    </row>
    <row r="259" spans="3:81" s="3" customFormat="1" ht="15">
      <c r="C259" s="19"/>
      <c r="E259" s="19"/>
      <c r="F259" s="19"/>
      <c r="G259" s="19"/>
      <c r="H259" s="19"/>
      <c r="I259" s="19"/>
      <c r="J259" s="19"/>
      <c r="CC259" s="19"/>
    </row>
    <row r="260" spans="3:81" s="3" customFormat="1" ht="15">
      <c r="C260" s="19"/>
      <c r="E260" s="19"/>
      <c r="F260" s="19"/>
      <c r="G260" s="19"/>
      <c r="H260" s="19"/>
      <c r="I260" s="19"/>
      <c r="J260" s="19"/>
      <c r="CC260" s="19"/>
    </row>
    <row r="261" spans="3:81" s="3" customFormat="1" ht="15">
      <c r="C261" s="19"/>
      <c r="E261" s="19"/>
      <c r="F261" s="19"/>
      <c r="G261" s="19"/>
      <c r="H261" s="19"/>
      <c r="I261" s="19"/>
      <c r="J261" s="19"/>
      <c r="CC261" s="19"/>
    </row>
    <row r="262" spans="3:81" s="3" customFormat="1" ht="15">
      <c r="C262" s="19"/>
      <c r="E262" s="19"/>
      <c r="F262" s="19"/>
      <c r="G262" s="19"/>
      <c r="H262" s="19"/>
      <c r="I262" s="19"/>
      <c r="J262" s="19"/>
      <c r="CC262" s="19"/>
    </row>
    <row r="263" spans="3:81" s="3" customFormat="1" ht="15">
      <c r="C263" s="19"/>
      <c r="E263" s="19"/>
      <c r="F263" s="19"/>
      <c r="G263" s="19"/>
      <c r="H263" s="19"/>
      <c r="I263" s="19"/>
      <c r="J263" s="19"/>
      <c r="CC263" s="19"/>
    </row>
    <row r="264" spans="3:81" s="3" customFormat="1" ht="15">
      <c r="C264" s="19"/>
      <c r="E264" s="19"/>
      <c r="F264" s="19"/>
      <c r="G264" s="19"/>
      <c r="H264" s="19"/>
      <c r="I264" s="19"/>
      <c r="J264" s="19"/>
      <c r="CC264" s="19"/>
    </row>
    <row r="265" spans="3:81" s="3" customFormat="1" ht="15">
      <c r="C265" s="19"/>
      <c r="E265" s="19"/>
      <c r="F265" s="19"/>
      <c r="G265" s="19"/>
      <c r="H265" s="19"/>
      <c r="I265" s="19"/>
      <c r="J265" s="19"/>
      <c r="CC265" s="19"/>
    </row>
    <row r="266" spans="3:81" s="3" customFormat="1" ht="15">
      <c r="C266" s="19"/>
      <c r="E266" s="19"/>
      <c r="F266" s="19"/>
      <c r="G266" s="19"/>
      <c r="H266" s="19"/>
      <c r="I266" s="19"/>
      <c r="J266" s="19"/>
      <c r="CC266" s="19"/>
    </row>
    <row r="267" spans="3:81" s="3" customFormat="1" ht="15">
      <c r="C267" s="19"/>
      <c r="E267" s="19"/>
      <c r="F267" s="19"/>
      <c r="G267" s="19"/>
      <c r="H267" s="19"/>
      <c r="I267" s="19"/>
      <c r="J267" s="19"/>
      <c r="CC267" s="19"/>
    </row>
    <row r="268" spans="3:81" s="3" customFormat="1" ht="15">
      <c r="C268" s="19"/>
      <c r="E268" s="19"/>
      <c r="F268" s="19"/>
      <c r="G268" s="19"/>
      <c r="H268" s="19"/>
      <c r="I268" s="19"/>
      <c r="J268" s="19"/>
      <c r="CC268" s="19"/>
    </row>
    <row r="269" spans="3:81" s="3" customFormat="1" ht="15">
      <c r="C269" s="19"/>
      <c r="E269" s="19"/>
      <c r="F269" s="19"/>
      <c r="G269" s="19"/>
      <c r="H269" s="19"/>
      <c r="I269" s="19"/>
      <c r="J269" s="19"/>
      <c r="CC269" s="19"/>
    </row>
    <row r="270" spans="3:81" s="3" customFormat="1" ht="15">
      <c r="C270" s="19"/>
      <c r="E270" s="19"/>
      <c r="F270" s="19"/>
      <c r="G270" s="19"/>
      <c r="H270" s="19"/>
      <c r="I270" s="19"/>
      <c r="J270" s="19"/>
      <c r="CC270" s="19"/>
    </row>
    <row r="271" spans="3:81" s="3" customFormat="1" ht="15">
      <c r="C271" s="19"/>
      <c r="E271" s="19"/>
      <c r="F271" s="19"/>
      <c r="G271" s="19"/>
      <c r="H271" s="19"/>
      <c r="I271" s="19"/>
      <c r="J271" s="19"/>
      <c r="CC271" s="19"/>
    </row>
    <row r="272" spans="3:81" s="3" customFormat="1" ht="15">
      <c r="C272" s="19"/>
      <c r="E272" s="19"/>
      <c r="F272" s="19"/>
      <c r="G272" s="19"/>
      <c r="H272" s="19"/>
      <c r="I272" s="19"/>
      <c r="J272" s="19"/>
      <c r="CC272" s="19"/>
    </row>
    <row r="273" spans="3:81" s="3" customFormat="1" ht="15">
      <c r="C273" s="19"/>
      <c r="E273" s="19"/>
      <c r="F273" s="19"/>
      <c r="G273" s="19"/>
      <c r="H273" s="19"/>
      <c r="I273" s="19"/>
      <c r="J273" s="19"/>
      <c r="CC273" s="19"/>
    </row>
    <row r="274" spans="3:81" s="3" customFormat="1" ht="15">
      <c r="C274" s="19"/>
      <c r="E274" s="19"/>
      <c r="F274" s="19"/>
      <c r="G274" s="19"/>
      <c r="H274" s="19"/>
      <c r="I274" s="19"/>
      <c r="J274" s="19"/>
      <c r="CC274" s="19"/>
    </row>
    <row r="275" spans="3:81" s="3" customFormat="1" ht="15">
      <c r="C275" s="19"/>
      <c r="E275" s="19"/>
      <c r="F275" s="19"/>
      <c r="G275" s="19"/>
      <c r="H275" s="19"/>
      <c r="I275" s="19"/>
      <c r="J275" s="19"/>
      <c r="CC275" s="19"/>
    </row>
    <row r="276" spans="3:81" s="3" customFormat="1" ht="15">
      <c r="C276" s="19"/>
      <c r="E276" s="19"/>
      <c r="F276" s="19"/>
      <c r="G276" s="19"/>
      <c r="H276" s="19"/>
      <c r="I276" s="19"/>
      <c r="J276" s="19"/>
      <c r="CC276" s="19"/>
    </row>
    <row r="277" spans="3:81" s="3" customFormat="1" ht="15">
      <c r="C277" s="19"/>
      <c r="E277" s="19"/>
      <c r="F277" s="19"/>
      <c r="G277" s="19"/>
      <c r="H277" s="19"/>
      <c r="I277" s="19"/>
      <c r="J277" s="19"/>
      <c r="CC277" s="19"/>
    </row>
    <row r="278" spans="3:81" s="3" customFormat="1" ht="15">
      <c r="C278" s="19"/>
      <c r="E278" s="19"/>
      <c r="F278" s="19"/>
      <c r="G278" s="19"/>
      <c r="H278" s="19"/>
      <c r="I278" s="19"/>
      <c r="J278" s="19"/>
      <c r="CC278" s="19"/>
    </row>
    <row r="279" spans="3:81" s="3" customFormat="1" ht="15">
      <c r="C279" s="19"/>
      <c r="E279" s="19"/>
      <c r="F279" s="19"/>
      <c r="G279" s="19"/>
      <c r="H279" s="19"/>
      <c r="I279" s="19"/>
      <c r="J279" s="19"/>
      <c r="CC279" s="19"/>
    </row>
    <row r="280" spans="3:81" s="3" customFormat="1" ht="15">
      <c r="C280" s="19"/>
      <c r="E280" s="19"/>
      <c r="F280" s="19"/>
      <c r="G280" s="19"/>
      <c r="H280" s="19"/>
      <c r="I280" s="19"/>
      <c r="J280" s="19"/>
      <c r="CC280" s="19"/>
    </row>
    <row r="281" spans="3:81" s="3" customFormat="1" ht="15">
      <c r="C281" s="19"/>
      <c r="E281" s="19"/>
      <c r="F281" s="19"/>
      <c r="G281" s="19"/>
      <c r="H281" s="19"/>
      <c r="I281" s="19"/>
      <c r="J281" s="19"/>
      <c r="CC281" s="19"/>
    </row>
    <row r="282" spans="3:81" s="3" customFormat="1" ht="15">
      <c r="C282" s="19"/>
      <c r="E282" s="19"/>
      <c r="F282" s="19"/>
      <c r="G282" s="19"/>
      <c r="H282" s="19"/>
      <c r="I282" s="19"/>
      <c r="J282" s="19"/>
      <c r="CC282" s="19"/>
    </row>
    <row r="283" spans="3:81" s="3" customFormat="1" ht="15">
      <c r="C283" s="19"/>
      <c r="E283" s="19"/>
      <c r="F283" s="19"/>
      <c r="G283" s="19"/>
      <c r="H283" s="19"/>
      <c r="I283" s="19"/>
      <c r="J283" s="19"/>
      <c r="CC283" s="19"/>
    </row>
    <row r="284" spans="3:81" s="3" customFormat="1" ht="15">
      <c r="C284" s="19"/>
      <c r="E284" s="19"/>
      <c r="F284" s="19"/>
      <c r="G284" s="19"/>
      <c r="H284" s="19"/>
      <c r="I284" s="19"/>
      <c r="J284" s="19"/>
      <c r="CC284" s="19"/>
    </row>
    <row r="285" spans="3:81" s="3" customFormat="1" ht="15">
      <c r="C285" s="19"/>
      <c r="E285" s="19"/>
      <c r="F285" s="19"/>
      <c r="G285" s="19"/>
      <c r="H285" s="19"/>
      <c r="I285" s="19"/>
      <c r="J285" s="19"/>
      <c r="CC285" s="19"/>
    </row>
    <row r="286" spans="3:81" s="3" customFormat="1" ht="15">
      <c r="C286" s="19"/>
      <c r="E286" s="19"/>
      <c r="F286" s="19"/>
      <c r="G286" s="19"/>
      <c r="H286" s="19"/>
      <c r="I286" s="19"/>
      <c r="J286" s="19"/>
      <c r="CC286" s="19"/>
    </row>
    <row r="287" spans="3:81" s="3" customFormat="1" ht="15">
      <c r="C287" s="19"/>
      <c r="E287" s="19"/>
      <c r="F287" s="19"/>
      <c r="G287" s="19"/>
      <c r="H287" s="19"/>
      <c r="I287" s="19"/>
      <c r="J287" s="19"/>
      <c r="CC287" s="19"/>
    </row>
    <row r="288" spans="3:81" s="3" customFormat="1" ht="15">
      <c r="C288" s="19"/>
      <c r="E288" s="19"/>
      <c r="F288" s="19"/>
      <c r="G288" s="19"/>
      <c r="H288" s="19"/>
      <c r="I288" s="19"/>
      <c r="J288" s="19"/>
      <c r="CC288" s="19"/>
    </row>
    <row r="289" spans="3:81" s="3" customFormat="1" ht="15">
      <c r="C289" s="19"/>
      <c r="E289" s="19"/>
      <c r="F289" s="19"/>
      <c r="G289" s="19"/>
      <c r="H289" s="19"/>
      <c r="I289" s="19"/>
      <c r="J289" s="19"/>
      <c r="CC289" s="19"/>
    </row>
    <row r="290" spans="3:81" s="3" customFormat="1" ht="15">
      <c r="C290" s="19"/>
      <c r="E290" s="19"/>
      <c r="F290" s="19"/>
      <c r="G290" s="19"/>
      <c r="H290" s="19"/>
      <c r="I290" s="19"/>
      <c r="J290" s="19"/>
      <c r="CC290" s="19"/>
    </row>
    <row r="291" spans="3:81" s="3" customFormat="1" ht="15">
      <c r="C291" s="19"/>
      <c r="E291" s="19"/>
      <c r="F291" s="19"/>
      <c r="G291" s="19"/>
      <c r="H291" s="19"/>
      <c r="I291" s="19"/>
      <c r="J291" s="19"/>
      <c r="CC291" s="19"/>
    </row>
    <row r="292" spans="3:81" s="3" customFormat="1" ht="15">
      <c r="C292" s="19"/>
      <c r="E292" s="19"/>
      <c r="F292" s="19"/>
      <c r="G292" s="19"/>
      <c r="H292" s="19"/>
      <c r="I292" s="19"/>
      <c r="J292" s="19"/>
      <c r="CC292" s="19"/>
    </row>
    <row r="293" spans="3:81" s="3" customFormat="1" ht="15">
      <c r="C293" s="19"/>
      <c r="E293" s="19"/>
      <c r="F293" s="19"/>
      <c r="G293" s="19"/>
      <c r="H293" s="19"/>
      <c r="I293" s="19"/>
      <c r="J293" s="19"/>
      <c r="CC293" s="19"/>
    </row>
    <row r="294" spans="3:81" s="3" customFormat="1" ht="15">
      <c r="C294" s="19"/>
      <c r="E294" s="19"/>
      <c r="F294" s="19"/>
      <c r="G294" s="19"/>
      <c r="H294" s="19"/>
      <c r="I294" s="19"/>
      <c r="J294" s="19"/>
      <c r="CC294" s="19"/>
    </row>
    <row r="295" spans="3:81" s="3" customFormat="1" ht="15">
      <c r="C295" s="19"/>
      <c r="E295" s="19"/>
      <c r="F295" s="19"/>
      <c r="G295" s="19"/>
      <c r="H295" s="19"/>
      <c r="I295" s="19"/>
      <c r="J295" s="19"/>
      <c r="CC295" s="19"/>
    </row>
    <row r="296" spans="3:81" s="3" customFormat="1" ht="15">
      <c r="C296" s="19"/>
      <c r="E296" s="19"/>
      <c r="F296" s="19"/>
      <c r="G296" s="19"/>
      <c r="H296" s="19"/>
      <c r="I296" s="19"/>
      <c r="J296" s="19"/>
      <c r="CC296" s="19"/>
    </row>
    <row r="297" spans="3:81" s="3" customFormat="1" ht="15">
      <c r="C297" s="19"/>
      <c r="E297" s="19"/>
      <c r="F297" s="19"/>
      <c r="G297" s="19"/>
      <c r="H297" s="19"/>
      <c r="I297" s="19"/>
      <c r="J297" s="19"/>
      <c r="CC297" s="19"/>
    </row>
    <row r="298" spans="3:81" s="3" customFormat="1" ht="15">
      <c r="C298" s="19"/>
      <c r="E298" s="19"/>
      <c r="F298" s="19"/>
      <c r="G298" s="19"/>
      <c r="H298" s="19"/>
      <c r="I298" s="19"/>
      <c r="J298" s="19"/>
      <c r="CC298" s="19"/>
    </row>
    <row r="299" spans="3:81" s="3" customFormat="1" ht="15">
      <c r="C299" s="19"/>
      <c r="E299" s="19"/>
      <c r="F299" s="19"/>
      <c r="G299" s="19"/>
      <c r="H299" s="19"/>
      <c r="I299" s="19"/>
      <c r="J299" s="19"/>
      <c r="CC299" s="19"/>
    </row>
    <row r="300" spans="3:81" s="3" customFormat="1" ht="15">
      <c r="C300" s="19"/>
      <c r="E300" s="19"/>
      <c r="F300" s="19"/>
      <c r="G300" s="19"/>
      <c r="H300" s="19"/>
      <c r="I300" s="19"/>
      <c r="J300" s="19"/>
      <c r="CC300" s="19"/>
    </row>
    <row r="301" spans="3:81" s="3" customFormat="1" ht="15">
      <c r="C301" s="19"/>
      <c r="E301" s="19"/>
      <c r="F301" s="19"/>
      <c r="G301" s="19"/>
      <c r="H301" s="19"/>
      <c r="I301" s="19"/>
      <c r="J301" s="19"/>
      <c r="CC301" s="19"/>
    </row>
    <row r="302" spans="3:81" s="3" customFormat="1" ht="15">
      <c r="C302" s="19"/>
      <c r="E302" s="19"/>
      <c r="F302" s="19"/>
      <c r="G302" s="19"/>
      <c r="H302" s="19"/>
      <c r="I302" s="19"/>
      <c r="J302" s="19"/>
      <c r="CC302" s="19"/>
    </row>
    <row r="303" spans="3:81" s="3" customFormat="1" ht="15">
      <c r="C303" s="19"/>
      <c r="E303" s="19"/>
      <c r="F303" s="19"/>
      <c r="G303" s="19"/>
      <c r="H303" s="19"/>
      <c r="I303" s="19"/>
      <c r="J303" s="19"/>
      <c r="CC303" s="19"/>
    </row>
    <row r="304" spans="3:81" s="3" customFormat="1" ht="15">
      <c r="C304" s="19"/>
      <c r="E304" s="19"/>
      <c r="F304" s="19"/>
      <c r="G304" s="19"/>
      <c r="H304" s="19"/>
      <c r="I304" s="19"/>
      <c r="J304" s="19"/>
      <c r="CC304" s="19"/>
    </row>
    <row r="305" spans="3:81" s="3" customFormat="1" ht="15">
      <c r="C305" s="19"/>
      <c r="E305" s="19"/>
      <c r="F305" s="19"/>
      <c r="G305" s="19"/>
      <c r="H305" s="19"/>
      <c r="I305" s="19"/>
      <c r="J305" s="19"/>
      <c r="CC305" s="19"/>
    </row>
    <row r="306" spans="3:81" s="3" customFormat="1" ht="15">
      <c r="C306" s="19"/>
      <c r="E306" s="19"/>
      <c r="F306" s="19"/>
      <c r="G306" s="19"/>
      <c r="H306" s="19"/>
      <c r="I306" s="19"/>
      <c r="J306" s="19"/>
      <c r="CC306" s="19"/>
    </row>
    <row r="307" spans="3:81">
      <c r="C307" s="6"/>
      <c r="E307" s="6"/>
      <c r="F307" s="6"/>
      <c r="G307" s="6"/>
      <c r="H307" s="6"/>
      <c r="I307" s="6"/>
      <c r="J307" s="6"/>
    </row>
    <row r="308" spans="3:81">
      <c r="C308" s="6"/>
      <c r="E308" s="6"/>
      <c r="F308" s="6"/>
      <c r="G308" s="6"/>
      <c r="H308" s="6"/>
      <c r="I308" s="6"/>
      <c r="J308" s="6"/>
    </row>
    <row r="309" spans="3:81">
      <c r="C309" s="6"/>
      <c r="E309" s="6"/>
      <c r="F309" s="6"/>
      <c r="G309" s="6"/>
      <c r="H309" s="6"/>
      <c r="I309" s="6"/>
      <c r="J309" s="6"/>
    </row>
    <row r="310" spans="3:81">
      <c r="C310" s="6"/>
      <c r="E310" s="6"/>
      <c r="F310" s="6"/>
      <c r="G310" s="6"/>
      <c r="H310" s="6"/>
      <c r="I310" s="6"/>
      <c r="J310" s="6"/>
    </row>
    <row r="311" spans="3:81">
      <c r="C311" s="6"/>
      <c r="E311" s="6"/>
      <c r="F311" s="6"/>
      <c r="G311" s="6"/>
      <c r="H311" s="6"/>
      <c r="I311" s="6"/>
      <c r="J311" s="6"/>
    </row>
    <row r="312" spans="3:81">
      <c r="C312" s="6"/>
      <c r="E312" s="6"/>
      <c r="F312" s="6"/>
      <c r="G312" s="6"/>
      <c r="H312" s="6"/>
      <c r="I312" s="6"/>
      <c r="J312" s="6"/>
    </row>
    <row r="313" spans="3:81">
      <c r="C313" s="6"/>
      <c r="E313" s="6"/>
      <c r="F313" s="6"/>
      <c r="G313" s="6"/>
      <c r="H313" s="6"/>
      <c r="I313" s="6"/>
      <c r="J313" s="6"/>
    </row>
    <row r="314" spans="3:81">
      <c r="C314" s="6"/>
      <c r="E314" s="6"/>
      <c r="F314" s="6"/>
      <c r="G314" s="6"/>
      <c r="H314" s="6"/>
      <c r="I314" s="6"/>
      <c r="J314" s="6"/>
    </row>
    <row r="315" spans="3:81">
      <c r="C315" s="6"/>
      <c r="E315" s="6"/>
      <c r="F315" s="6"/>
      <c r="G315" s="6"/>
      <c r="H315" s="6"/>
      <c r="I315" s="6"/>
      <c r="J315" s="6"/>
    </row>
    <row r="316" spans="3:81">
      <c r="C316" s="6"/>
      <c r="E316" s="6"/>
      <c r="F316" s="6"/>
      <c r="G316" s="6"/>
      <c r="H316" s="6"/>
      <c r="I316" s="6"/>
      <c r="J316" s="6"/>
    </row>
    <row r="317" spans="3:81">
      <c r="C317" s="6"/>
      <c r="E317" s="6"/>
      <c r="F317" s="6"/>
      <c r="G317" s="6"/>
      <c r="H317" s="6"/>
      <c r="I317" s="6"/>
      <c r="J317" s="6"/>
    </row>
    <row r="318" spans="3:81">
      <c r="C318" s="6"/>
      <c r="E318" s="6"/>
      <c r="F318" s="6"/>
      <c r="G318" s="6"/>
      <c r="H318" s="6"/>
      <c r="I318" s="6"/>
      <c r="J318" s="6"/>
    </row>
    <row r="319" spans="3:81">
      <c r="C319" s="6"/>
      <c r="E319" s="6"/>
      <c r="F319" s="6"/>
      <c r="G319" s="6"/>
      <c r="H319" s="6"/>
      <c r="I319" s="6"/>
      <c r="J319" s="6"/>
    </row>
    <row r="320" spans="3:81">
      <c r="C320" s="6"/>
      <c r="E320" s="6"/>
      <c r="F320" s="6"/>
      <c r="G320" s="6"/>
      <c r="H320" s="6"/>
      <c r="I320" s="6"/>
      <c r="J320" s="6"/>
    </row>
    <row r="321" spans="3:10">
      <c r="C321" s="6"/>
      <c r="E321" s="6"/>
      <c r="F321" s="6"/>
      <c r="G321" s="6"/>
      <c r="H321" s="6"/>
      <c r="I321" s="6"/>
      <c r="J321" s="6"/>
    </row>
    <row r="322" spans="3:10">
      <c r="C322" s="6"/>
      <c r="E322" s="6"/>
      <c r="F322" s="6"/>
      <c r="G322" s="6"/>
      <c r="H322" s="6"/>
      <c r="I322" s="6"/>
      <c r="J322" s="6"/>
    </row>
    <row r="323" spans="3:10">
      <c r="C323" s="6"/>
      <c r="E323" s="6"/>
      <c r="F323" s="6"/>
      <c r="G323" s="6"/>
      <c r="H323" s="6"/>
      <c r="I323" s="6"/>
      <c r="J323" s="6"/>
    </row>
    <row r="324" spans="3:10">
      <c r="C324" s="6"/>
      <c r="E324" s="6"/>
      <c r="F324" s="6"/>
      <c r="G324" s="6"/>
      <c r="H324" s="6"/>
      <c r="I324" s="6"/>
      <c r="J324" s="6"/>
    </row>
    <row r="325" spans="3:10">
      <c r="C325" s="6"/>
      <c r="E325" s="6"/>
      <c r="F325" s="6"/>
      <c r="G325" s="6"/>
      <c r="H325" s="6"/>
      <c r="I325" s="6"/>
      <c r="J325" s="6"/>
    </row>
    <row r="326" spans="3:10">
      <c r="C326" s="6"/>
      <c r="E326" s="6"/>
      <c r="F326" s="6"/>
      <c r="G326" s="6"/>
      <c r="H326" s="6"/>
      <c r="I326" s="6"/>
      <c r="J326" s="6"/>
    </row>
    <row r="327" spans="3:10">
      <c r="C327" s="6"/>
      <c r="E327" s="6"/>
      <c r="F327" s="6"/>
      <c r="G327" s="6"/>
      <c r="H327" s="6"/>
      <c r="I327" s="6"/>
      <c r="J327" s="6"/>
    </row>
    <row r="328" spans="3:10">
      <c r="C328" s="6"/>
      <c r="E328" s="6"/>
      <c r="F328" s="6"/>
      <c r="G328" s="6"/>
      <c r="H328" s="6"/>
      <c r="I328" s="6"/>
      <c r="J328" s="6"/>
    </row>
    <row r="329" spans="3:10">
      <c r="C329" s="6"/>
      <c r="E329" s="6"/>
      <c r="F329" s="6"/>
      <c r="G329" s="6"/>
      <c r="H329" s="6"/>
      <c r="I329" s="6"/>
      <c r="J329" s="6"/>
    </row>
    <row r="330" spans="3:10">
      <c r="C330" s="6"/>
      <c r="E330" s="6"/>
      <c r="F330" s="6"/>
      <c r="G330" s="6"/>
      <c r="H330" s="6"/>
      <c r="I330" s="6"/>
      <c r="J330" s="6"/>
    </row>
    <row r="331" spans="3:10">
      <c r="C331" s="6"/>
      <c r="E331" s="6"/>
      <c r="F331" s="6"/>
      <c r="G331" s="6"/>
      <c r="H331" s="6"/>
      <c r="I331" s="6"/>
      <c r="J331" s="6"/>
    </row>
    <row r="332" spans="3:10">
      <c r="C332" s="6"/>
      <c r="E332" s="6"/>
      <c r="F332" s="6"/>
      <c r="G332" s="6"/>
      <c r="H332" s="6"/>
      <c r="I332" s="6"/>
      <c r="J332" s="6"/>
    </row>
    <row r="333" spans="3:10">
      <c r="C333" s="6"/>
      <c r="E333" s="6"/>
      <c r="F333" s="6"/>
      <c r="G333" s="6"/>
      <c r="H333" s="6"/>
      <c r="I333" s="6"/>
      <c r="J333" s="6"/>
    </row>
    <row r="334" spans="3:10">
      <c r="C334" s="6"/>
      <c r="E334" s="6"/>
      <c r="F334" s="6"/>
      <c r="G334" s="6"/>
      <c r="H334" s="6"/>
      <c r="I334" s="6"/>
      <c r="J334" s="6"/>
    </row>
    <row r="335" spans="3:10">
      <c r="C335" s="6"/>
      <c r="E335" s="6"/>
      <c r="F335" s="6"/>
      <c r="G335" s="6"/>
      <c r="H335" s="6"/>
      <c r="I335" s="6"/>
      <c r="J335" s="6"/>
    </row>
    <row r="336" spans="3:10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</sheetData>
  <mergeCells count="43">
    <mergeCell ref="E22:F22"/>
    <mergeCell ref="G22:H22"/>
    <mergeCell ref="E23:F23"/>
    <mergeCell ref="G23:H23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C15:AJ15"/>
    <mergeCell ref="E10:F10"/>
    <mergeCell ref="G10:H10"/>
    <mergeCell ref="E11:F11"/>
    <mergeCell ref="G11:H11"/>
    <mergeCell ref="E12:F12"/>
    <mergeCell ref="G12:H12"/>
    <mergeCell ref="X6:AA6"/>
    <mergeCell ref="AB6:AJ6"/>
    <mergeCell ref="C8:AJ8"/>
    <mergeCell ref="E9:F9"/>
    <mergeCell ref="G9:H9"/>
    <mergeCell ref="A2:J2"/>
    <mergeCell ref="A3:B3"/>
    <mergeCell ref="A6:A7"/>
    <mergeCell ref="B6:B7"/>
    <mergeCell ref="C6:C7"/>
    <mergeCell ref="D6:D7"/>
    <mergeCell ref="E6:F7"/>
    <mergeCell ref="G6:H7"/>
    <mergeCell ref="I6:I7"/>
    <mergeCell ref="J6:J7"/>
    <mergeCell ref="A4:G4"/>
  </mergeCells>
  <pageMargins left="0.7" right="0.7" top="0.75" bottom="0.75" header="0.3" footer="0.3"/>
  <pageSetup paperSize="9" orientation="portrait" verticalDpi="0" r:id="rId1"/>
  <ignoredErrors>
    <ignoredError sqref="A1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CC1819"/>
  <sheetViews>
    <sheetView workbookViewId="0">
      <selection activeCell="C6" sqref="C6:C7"/>
    </sheetView>
  </sheetViews>
  <sheetFormatPr defaultRowHeight="15.75"/>
  <cols>
    <col min="1" max="1" width="9.5703125" style="1" customWidth="1"/>
    <col min="2" max="2" width="43.425781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7109375" style="1" customWidth="1"/>
    <col min="9" max="9" width="9.85546875" style="1" customWidth="1"/>
    <col min="10" max="10" width="10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s="3" customFormat="1" ht="22.5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CC2" s="19"/>
    </row>
    <row r="3" spans="1:81" s="3" customFormat="1" ht="18.75">
      <c r="A3" s="79" t="s">
        <v>135</v>
      </c>
      <c r="B3" s="79"/>
      <c r="C3" s="79"/>
      <c r="D3" s="79"/>
      <c r="E3" s="79"/>
      <c r="F3" s="5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CC3" s="19"/>
    </row>
    <row r="4" spans="1:81" s="3" customFormat="1" ht="18.75">
      <c r="A4" s="80" t="s">
        <v>102</v>
      </c>
      <c r="B4" s="80"/>
      <c r="C4" s="80"/>
      <c r="D4" s="80"/>
      <c r="E4" s="80"/>
      <c r="F4" s="80"/>
      <c r="G4" s="80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CC4" s="19"/>
    </row>
    <row r="5" spans="1:81" s="3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CC5" s="19"/>
    </row>
    <row r="6" spans="1:81" s="3" customFormat="1" ht="15" customHeight="1">
      <c r="A6" s="73" t="s">
        <v>70</v>
      </c>
      <c r="B6" s="69" t="s">
        <v>0</v>
      </c>
      <c r="C6" s="69" t="s">
        <v>165</v>
      </c>
      <c r="D6" s="76" t="s">
        <v>90</v>
      </c>
      <c r="E6" s="71" t="s">
        <v>1</v>
      </c>
      <c r="F6" s="73"/>
      <c r="G6" s="71" t="s">
        <v>5</v>
      </c>
      <c r="H6" s="73"/>
      <c r="I6" s="69" t="s">
        <v>4</v>
      </c>
      <c r="J6" s="71" t="s">
        <v>2</v>
      </c>
      <c r="K6" s="3" t="s">
        <v>6</v>
      </c>
      <c r="L6" s="3" t="s">
        <v>7</v>
      </c>
      <c r="M6" s="3" t="s">
        <v>68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86" t="s">
        <v>69</v>
      </c>
      <c r="Y6" s="86"/>
      <c r="Z6" s="86"/>
      <c r="AA6" s="104"/>
      <c r="AB6" s="68" t="s">
        <v>71</v>
      </c>
      <c r="AC6" s="68"/>
      <c r="AD6" s="68"/>
      <c r="AE6" s="68"/>
      <c r="AF6" s="68"/>
      <c r="AG6" s="68"/>
      <c r="AH6" s="68"/>
      <c r="AI6" s="68"/>
      <c r="AJ6" s="68"/>
      <c r="CC6" s="19"/>
    </row>
    <row r="7" spans="1:81" s="3" customFormat="1" ht="15">
      <c r="A7" s="74"/>
      <c r="B7" s="69"/>
      <c r="C7" s="70"/>
      <c r="D7" s="77"/>
      <c r="E7" s="72"/>
      <c r="F7" s="78"/>
      <c r="G7" s="72"/>
      <c r="H7" s="78"/>
      <c r="I7" s="70"/>
      <c r="J7" s="72"/>
      <c r="X7" s="23" t="s">
        <v>18</v>
      </c>
      <c r="Y7" s="23" t="s">
        <v>19</v>
      </c>
      <c r="Z7" s="23" t="s">
        <v>20</v>
      </c>
      <c r="AA7" s="55" t="s">
        <v>21</v>
      </c>
      <c r="AB7" s="23" t="s">
        <v>72</v>
      </c>
      <c r="AC7" s="23" t="s">
        <v>22</v>
      </c>
      <c r="AD7" s="23" t="s">
        <v>73</v>
      </c>
      <c r="AE7" s="23" t="s">
        <v>74</v>
      </c>
      <c r="AF7" s="23" t="s">
        <v>75</v>
      </c>
      <c r="AG7" s="23" t="s">
        <v>23</v>
      </c>
      <c r="AH7" s="23" t="s">
        <v>24</v>
      </c>
      <c r="AI7" s="23" t="s">
        <v>94</v>
      </c>
      <c r="AJ7" s="23" t="s">
        <v>76</v>
      </c>
      <c r="CC7" s="19"/>
    </row>
    <row r="8" spans="1:81" s="3" customFormat="1" ht="15">
      <c r="B8" s="56" t="s">
        <v>77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CC8" s="19"/>
    </row>
    <row r="9" spans="1:81" s="3" customFormat="1">
      <c r="A9" s="25" t="str">
        <f>"22/2"</f>
        <v>22/2</v>
      </c>
      <c r="B9" s="11" t="s">
        <v>122</v>
      </c>
      <c r="C9" s="34">
        <v>250</v>
      </c>
      <c r="D9" s="3">
        <v>0</v>
      </c>
      <c r="E9" s="87">
        <v>4.41</v>
      </c>
      <c r="F9" s="87"/>
      <c r="G9" s="87">
        <v>5.25</v>
      </c>
      <c r="H9" s="87"/>
      <c r="I9" s="35">
        <v>17.690000000000001</v>
      </c>
      <c r="J9" s="35">
        <v>135.46</v>
      </c>
      <c r="K9" s="36">
        <v>0</v>
      </c>
      <c r="L9" s="36">
        <v>0</v>
      </c>
      <c r="M9" s="36">
        <v>0</v>
      </c>
      <c r="N9" s="36">
        <v>0</v>
      </c>
      <c r="O9" s="36">
        <v>6.19</v>
      </c>
      <c r="P9" s="36">
        <v>7.96</v>
      </c>
      <c r="Q9" s="36">
        <v>0.33</v>
      </c>
      <c r="R9" s="36">
        <v>0</v>
      </c>
      <c r="S9" s="36">
        <v>0</v>
      </c>
      <c r="T9" s="36">
        <v>0.1</v>
      </c>
      <c r="U9" s="36">
        <v>1.31</v>
      </c>
      <c r="V9" s="36">
        <v>267.31</v>
      </c>
      <c r="W9" s="36">
        <v>387.47</v>
      </c>
      <c r="X9" s="37">
        <v>180.45</v>
      </c>
      <c r="Y9" s="37">
        <v>52.98</v>
      </c>
      <c r="Z9" s="37">
        <v>154.4</v>
      </c>
      <c r="AA9" s="37">
        <v>0.86</v>
      </c>
      <c r="AB9" s="37">
        <v>0</v>
      </c>
      <c r="AC9" s="37">
        <v>0</v>
      </c>
      <c r="AD9" s="37">
        <v>0</v>
      </c>
      <c r="AE9" s="37">
        <v>0</v>
      </c>
      <c r="AF9" s="37">
        <v>7.0000000000000007E-2</v>
      </c>
      <c r="AG9" s="37">
        <v>0.15</v>
      </c>
      <c r="AH9" s="37">
        <v>0.59</v>
      </c>
      <c r="AI9" s="37">
        <v>0</v>
      </c>
      <c r="AJ9" s="37">
        <v>8.9</v>
      </c>
      <c r="CC9" s="19"/>
    </row>
    <row r="10" spans="1:81" s="3" customFormat="1" ht="15">
      <c r="A10" s="51">
        <v>0.38461538461538464</v>
      </c>
      <c r="B10" s="13" t="s">
        <v>97</v>
      </c>
      <c r="C10" s="31" t="str">
        <f>"15"</f>
        <v>15</v>
      </c>
      <c r="D10" s="13">
        <v>0</v>
      </c>
      <c r="E10" s="82">
        <v>3.95</v>
      </c>
      <c r="F10" s="82"/>
      <c r="G10" s="82">
        <v>3.99</v>
      </c>
      <c r="H10" s="82"/>
      <c r="I10" s="30">
        <v>0</v>
      </c>
      <c r="J10" s="30">
        <v>52.59</v>
      </c>
      <c r="K10" s="13">
        <v>0</v>
      </c>
      <c r="L10" s="13">
        <v>0</v>
      </c>
      <c r="M10" s="13">
        <v>3.06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0.4</v>
      </c>
      <c r="U10" s="13">
        <v>0.86</v>
      </c>
      <c r="V10" s="13">
        <v>0</v>
      </c>
      <c r="W10" s="13">
        <v>20</v>
      </c>
      <c r="X10" s="32">
        <v>150</v>
      </c>
      <c r="Y10" s="32">
        <v>8.25</v>
      </c>
      <c r="Z10" s="32">
        <v>90</v>
      </c>
      <c r="AA10" s="32">
        <v>0.11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0.08</v>
      </c>
      <c r="AH10" s="32">
        <v>0.04</v>
      </c>
      <c r="AI10" s="32">
        <v>0</v>
      </c>
      <c r="AJ10" s="32">
        <v>0.11</v>
      </c>
      <c r="CC10" s="19"/>
    </row>
    <row r="11" spans="1:81" s="3" customFormat="1">
      <c r="A11" s="25" t="str">
        <f>"14/10"</f>
        <v>14/10</v>
      </c>
      <c r="B11" s="11" t="s">
        <v>104</v>
      </c>
      <c r="C11" s="12" t="str">
        <f>"200"</f>
        <v>200</v>
      </c>
      <c r="D11" s="13">
        <v>0</v>
      </c>
      <c r="E11" s="82">
        <v>3.87</v>
      </c>
      <c r="F11" s="82"/>
      <c r="G11" s="82">
        <v>3.48</v>
      </c>
      <c r="H11" s="82"/>
      <c r="I11" s="30">
        <v>15.64</v>
      </c>
      <c r="J11" s="30">
        <v>107.18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32">
        <v>147.36000000000001</v>
      </c>
      <c r="Y11" s="32">
        <v>55.55</v>
      </c>
      <c r="Z11" s="32">
        <v>135.5</v>
      </c>
      <c r="AA11" s="32">
        <v>1.55</v>
      </c>
      <c r="AB11" s="32">
        <v>0</v>
      </c>
      <c r="AC11" s="13"/>
      <c r="AD11" s="32">
        <v>0</v>
      </c>
      <c r="AE11" s="32">
        <v>0</v>
      </c>
      <c r="AF11" s="32">
        <v>0.06</v>
      </c>
      <c r="AG11" s="13"/>
      <c r="AH11" s="13"/>
      <c r="AI11" s="32">
        <v>7.12</v>
      </c>
      <c r="AJ11" s="32">
        <v>12</v>
      </c>
      <c r="CC11" s="19"/>
    </row>
    <row r="12" spans="1:81" s="3" customFormat="1">
      <c r="A12" s="18">
        <v>0.61538461538461542</v>
      </c>
      <c r="B12" s="11" t="s">
        <v>79</v>
      </c>
      <c r="C12" s="17">
        <v>36</v>
      </c>
      <c r="D12" s="3">
        <v>0</v>
      </c>
      <c r="E12" s="82">
        <v>2.38</v>
      </c>
      <c r="F12" s="82"/>
      <c r="G12" s="82">
        <v>0.23</v>
      </c>
      <c r="H12" s="82"/>
      <c r="I12" s="30">
        <v>16.82</v>
      </c>
      <c r="J12" s="30">
        <v>80.78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32">
        <v>5.39</v>
      </c>
      <c r="Y12" s="32">
        <v>7.96</v>
      </c>
      <c r="Z12" s="32">
        <v>20.98</v>
      </c>
      <c r="AA12" s="32">
        <v>0.56000000000000005</v>
      </c>
      <c r="AB12" s="32">
        <v>0</v>
      </c>
      <c r="AC12" s="32"/>
      <c r="AD12" s="32">
        <v>0</v>
      </c>
      <c r="AE12" s="32">
        <v>0</v>
      </c>
      <c r="AF12" s="32">
        <v>0.04</v>
      </c>
      <c r="AG12" s="32"/>
      <c r="AH12" s="32"/>
      <c r="AI12" s="32"/>
      <c r="AJ12" s="32">
        <v>0</v>
      </c>
      <c r="CC12" s="19"/>
    </row>
    <row r="13" spans="1:81" s="3" customFormat="1">
      <c r="A13" s="11"/>
      <c r="B13" s="11" t="s">
        <v>80</v>
      </c>
      <c r="C13" s="31" t="str">
        <f>"100"</f>
        <v>100</v>
      </c>
      <c r="D13" s="3">
        <v>0</v>
      </c>
      <c r="E13" s="82">
        <v>0.4</v>
      </c>
      <c r="F13" s="82"/>
      <c r="G13" s="82">
        <v>0.4</v>
      </c>
      <c r="H13" s="82"/>
      <c r="I13" s="30">
        <v>9.8000000000000007</v>
      </c>
      <c r="J13" s="30">
        <v>45.08</v>
      </c>
      <c r="K13" s="13">
        <v>0</v>
      </c>
      <c r="L13" s="13">
        <v>0</v>
      </c>
      <c r="M13" s="13">
        <v>0</v>
      </c>
      <c r="N13" s="13">
        <v>0</v>
      </c>
      <c r="O13" s="13">
        <v>9</v>
      </c>
      <c r="P13" s="13">
        <v>0.8</v>
      </c>
      <c r="Q13" s="13">
        <v>1.8</v>
      </c>
      <c r="R13" s="13">
        <v>0</v>
      </c>
      <c r="S13" s="13">
        <v>0</v>
      </c>
      <c r="T13" s="13">
        <v>0.8</v>
      </c>
      <c r="U13" s="13">
        <v>0.5</v>
      </c>
      <c r="V13" s="13">
        <v>26</v>
      </c>
      <c r="W13" s="13">
        <v>278</v>
      </c>
      <c r="X13" s="32">
        <v>16</v>
      </c>
      <c r="Y13" s="32">
        <v>9</v>
      </c>
      <c r="Z13" s="32">
        <v>11</v>
      </c>
      <c r="AA13" s="32">
        <v>2.2000000000000002</v>
      </c>
      <c r="AB13" s="32">
        <v>0</v>
      </c>
      <c r="AC13" s="32">
        <v>0</v>
      </c>
      <c r="AD13" s="32">
        <v>0</v>
      </c>
      <c r="AE13" s="32">
        <v>0</v>
      </c>
      <c r="AF13" s="32">
        <v>0.03</v>
      </c>
      <c r="AG13" s="32">
        <v>0.02</v>
      </c>
      <c r="AH13" s="32">
        <v>0.3</v>
      </c>
      <c r="AI13" s="32">
        <v>0</v>
      </c>
      <c r="AJ13" s="32">
        <v>10</v>
      </c>
      <c r="CC13" s="19"/>
    </row>
    <row r="14" spans="1:81" s="3" customFormat="1">
      <c r="A14" s="11"/>
      <c r="B14" s="15" t="s">
        <v>81</v>
      </c>
      <c r="C14" s="31"/>
      <c r="E14" s="97">
        <f>SUM(E9:F13)</f>
        <v>15.01</v>
      </c>
      <c r="F14" s="98"/>
      <c r="G14" s="97">
        <f>SUM(G9:H13)</f>
        <v>13.350000000000001</v>
      </c>
      <c r="H14" s="98"/>
      <c r="I14" s="30">
        <f>SUM(I9:I13)</f>
        <v>59.95</v>
      </c>
      <c r="J14" s="30">
        <f>SUM(J9:J13)</f>
        <v>421.09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32">
        <f>SUM(X9:X13)</f>
        <v>499.2</v>
      </c>
      <c r="Y14" s="32">
        <f>SUM(Y9:Y13)</f>
        <v>133.74</v>
      </c>
      <c r="Z14" s="32">
        <f>SUM(Z9:Z13)</f>
        <v>411.88</v>
      </c>
      <c r="AA14" s="32">
        <f>SUM(AA9:AA13)</f>
        <v>5.28</v>
      </c>
      <c r="AB14" s="32">
        <f>SUM(AB9:AB13)</f>
        <v>0</v>
      </c>
      <c r="AC14" s="32"/>
      <c r="AD14" s="32">
        <f>SUM(AD13)</f>
        <v>0</v>
      </c>
      <c r="AE14" s="32">
        <f>SUM(AE9:AE13)</f>
        <v>0</v>
      </c>
      <c r="AF14" s="32">
        <f>SUM(AF9:AF13)</f>
        <v>0.2</v>
      </c>
      <c r="AG14" s="32"/>
      <c r="AH14" s="32"/>
      <c r="AI14" s="32"/>
      <c r="AJ14" s="32">
        <f>SUM(AJ9:AJ13)</f>
        <v>31.009999999999998</v>
      </c>
      <c r="CC14" s="19"/>
    </row>
    <row r="15" spans="1:81" s="3" customFormat="1">
      <c r="A15" s="1"/>
      <c r="B15" s="46" t="s">
        <v>82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CC15" s="19"/>
    </row>
    <row r="16" spans="1:81" s="3" customFormat="1">
      <c r="A16" s="25" t="str">
        <f>"14"</f>
        <v>14</v>
      </c>
      <c r="B16" s="11" t="s">
        <v>123</v>
      </c>
      <c r="C16" s="17">
        <v>100</v>
      </c>
      <c r="D16" s="3">
        <v>58.9</v>
      </c>
      <c r="E16" s="82">
        <v>0.82</v>
      </c>
      <c r="F16" s="82"/>
      <c r="G16" s="82">
        <v>0.1</v>
      </c>
      <c r="H16" s="82"/>
      <c r="I16" s="30">
        <v>2.5299999999999998</v>
      </c>
      <c r="J16" s="30">
        <v>14.1</v>
      </c>
      <c r="K16" s="13">
        <v>0</v>
      </c>
      <c r="L16" s="13">
        <v>0</v>
      </c>
      <c r="M16" s="13">
        <v>0</v>
      </c>
      <c r="N16" s="13">
        <v>0</v>
      </c>
      <c r="O16" s="13">
        <v>1.46</v>
      </c>
      <c r="P16" s="13">
        <v>0.06</v>
      </c>
      <c r="Q16" s="13">
        <v>0.61</v>
      </c>
      <c r="R16" s="13">
        <v>0</v>
      </c>
      <c r="S16" s="13">
        <v>0</v>
      </c>
      <c r="T16" s="13">
        <v>0.06</v>
      </c>
      <c r="U16" s="13">
        <v>0.63</v>
      </c>
      <c r="V16" s="13">
        <v>131.31</v>
      </c>
      <c r="W16" s="13">
        <v>85.7</v>
      </c>
      <c r="X16" s="32">
        <v>25.3</v>
      </c>
      <c r="Y16" s="32">
        <v>14.3</v>
      </c>
      <c r="Z16" s="32">
        <v>42.93</v>
      </c>
      <c r="AA16" s="32">
        <v>0.62</v>
      </c>
      <c r="AB16" s="32">
        <v>0</v>
      </c>
      <c r="AC16" s="32">
        <v>36.46</v>
      </c>
      <c r="AD16" s="32">
        <v>10.33</v>
      </c>
      <c r="AE16" s="32">
        <v>0.1</v>
      </c>
      <c r="AF16" s="32">
        <v>0.03</v>
      </c>
      <c r="AG16" s="32">
        <v>0.02</v>
      </c>
      <c r="AH16" s="32">
        <v>0.12</v>
      </c>
      <c r="AI16" s="32">
        <v>0.19</v>
      </c>
      <c r="AJ16" s="32">
        <v>10.130000000000001</v>
      </c>
      <c r="CC16" s="19"/>
    </row>
    <row r="17" spans="1:81" s="3" customFormat="1">
      <c r="A17" s="25" t="str">
        <f>"27"</f>
        <v>27</v>
      </c>
      <c r="B17" s="11" t="s">
        <v>124</v>
      </c>
      <c r="C17" s="17">
        <v>250</v>
      </c>
      <c r="D17" s="3">
        <v>242.11</v>
      </c>
      <c r="E17" s="82">
        <v>2.25</v>
      </c>
      <c r="F17" s="82"/>
      <c r="G17" s="82">
        <v>5.31</v>
      </c>
      <c r="H17" s="82"/>
      <c r="I17" s="30">
        <v>11.06</v>
      </c>
      <c r="J17" s="30">
        <v>100.96</v>
      </c>
      <c r="K17" s="13">
        <v>1.94</v>
      </c>
      <c r="L17" s="13">
        <v>1.34</v>
      </c>
      <c r="M17" s="13">
        <v>1.94</v>
      </c>
      <c r="N17" s="13">
        <v>0</v>
      </c>
      <c r="O17" s="13">
        <v>5.68</v>
      </c>
      <c r="P17" s="13">
        <v>3.17</v>
      </c>
      <c r="Q17" s="13">
        <v>1.96</v>
      </c>
      <c r="R17" s="13">
        <v>0</v>
      </c>
      <c r="S17" s="13">
        <v>0</v>
      </c>
      <c r="T17" s="13">
        <v>0.25</v>
      </c>
      <c r="U17" s="13">
        <v>2.0299999999999998</v>
      </c>
      <c r="V17" s="13">
        <v>387.78</v>
      </c>
      <c r="W17" s="13">
        <v>653.91999999999996</v>
      </c>
      <c r="X17" s="32">
        <v>113.1</v>
      </c>
      <c r="Y17" s="32">
        <v>69.180000000000007</v>
      </c>
      <c r="Z17" s="32">
        <v>107.61</v>
      </c>
      <c r="AA17" s="32">
        <v>2</v>
      </c>
      <c r="AB17" s="32">
        <v>12.06</v>
      </c>
      <c r="AC17" s="32">
        <v>1236.56</v>
      </c>
      <c r="AD17" s="32">
        <v>342.77</v>
      </c>
      <c r="AE17" s="32">
        <v>1.94</v>
      </c>
      <c r="AF17" s="32">
        <v>0.08</v>
      </c>
      <c r="AG17" s="32">
        <v>0.08</v>
      </c>
      <c r="AH17" s="32">
        <v>1.01</v>
      </c>
      <c r="AI17" s="32">
        <v>1.73</v>
      </c>
      <c r="AJ17" s="32">
        <v>22.02</v>
      </c>
      <c r="CC17" s="19"/>
    </row>
    <row r="18" spans="1:81" s="3" customFormat="1">
      <c r="A18" s="25" t="str">
        <f>"3/3"</f>
        <v>3/3</v>
      </c>
      <c r="B18" s="11" t="s">
        <v>144</v>
      </c>
      <c r="C18" s="17">
        <v>180</v>
      </c>
      <c r="D18" s="3">
        <v>175.97</v>
      </c>
      <c r="E18" s="82">
        <v>5.35</v>
      </c>
      <c r="F18" s="82"/>
      <c r="G18" s="82">
        <v>5.93</v>
      </c>
      <c r="H18" s="82"/>
      <c r="I18" s="30">
        <v>33.68</v>
      </c>
      <c r="J18" s="30">
        <v>212.9</v>
      </c>
      <c r="K18" s="13">
        <v>3.33</v>
      </c>
      <c r="L18" s="13">
        <v>0.11</v>
      </c>
      <c r="M18" s="13">
        <v>3.33</v>
      </c>
      <c r="N18" s="13">
        <v>0</v>
      </c>
      <c r="O18" s="13">
        <v>3.87</v>
      </c>
      <c r="P18" s="13">
        <v>24.2</v>
      </c>
      <c r="Q18" s="13">
        <v>2.2599999999999998</v>
      </c>
      <c r="R18" s="13">
        <v>0</v>
      </c>
      <c r="S18" s="13">
        <v>0</v>
      </c>
      <c r="T18" s="13">
        <v>0.39</v>
      </c>
      <c r="U18" s="13">
        <v>3.3</v>
      </c>
      <c r="V18" s="13">
        <v>0</v>
      </c>
      <c r="W18" s="13">
        <v>939.01</v>
      </c>
      <c r="X18" s="32">
        <v>74.569999999999993</v>
      </c>
      <c r="Y18" s="32">
        <v>48.65</v>
      </c>
      <c r="Z18" s="32">
        <v>147.29</v>
      </c>
      <c r="AA18" s="32">
        <v>1.75</v>
      </c>
      <c r="AB18" s="32">
        <v>20.16</v>
      </c>
      <c r="AC18" s="32">
        <v>43.57</v>
      </c>
      <c r="AD18" s="32">
        <v>43.94</v>
      </c>
      <c r="AE18" s="32">
        <v>0.28000000000000003</v>
      </c>
      <c r="AF18" s="32">
        <v>0.2</v>
      </c>
      <c r="AG18" s="32">
        <v>0.15</v>
      </c>
      <c r="AH18" s="32">
        <v>1.88</v>
      </c>
      <c r="AI18" s="32">
        <v>3.52</v>
      </c>
      <c r="AJ18" s="32">
        <v>17.27</v>
      </c>
      <c r="CC18" s="19"/>
    </row>
    <row r="19" spans="1:81" s="3" customFormat="1">
      <c r="A19" s="25" t="str">
        <f>"14/8"</f>
        <v>14/8</v>
      </c>
      <c r="B19" s="11" t="s">
        <v>156</v>
      </c>
      <c r="C19" s="17">
        <v>100</v>
      </c>
      <c r="D19" s="3">
        <v>0</v>
      </c>
      <c r="E19" s="82">
        <v>14.25</v>
      </c>
      <c r="F19" s="82"/>
      <c r="G19" s="82">
        <v>13.87</v>
      </c>
      <c r="H19" s="82"/>
      <c r="I19" s="30">
        <v>6.5</v>
      </c>
      <c r="J19" s="30">
        <v>208.75</v>
      </c>
      <c r="K19" s="13">
        <v>0</v>
      </c>
      <c r="L19" s="13">
        <v>0</v>
      </c>
      <c r="M19" s="13">
        <v>0.96</v>
      </c>
      <c r="N19" s="13">
        <v>0</v>
      </c>
      <c r="O19" s="13">
        <v>2.62</v>
      </c>
      <c r="P19" s="13">
        <v>4.88</v>
      </c>
      <c r="Q19" s="13">
        <v>0.94</v>
      </c>
      <c r="R19" s="13">
        <v>0</v>
      </c>
      <c r="S19" s="13">
        <v>0</v>
      </c>
      <c r="T19" s="13">
        <v>0.1</v>
      </c>
      <c r="U19" s="13">
        <v>1.08</v>
      </c>
      <c r="V19" s="13">
        <v>99.09</v>
      </c>
      <c r="W19" s="13">
        <v>229.24</v>
      </c>
      <c r="X19" s="32">
        <v>10.25</v>
      </c>
      <c r="Y19" s="32">
        <v>21.32</v>
      </c>
      <c r="Z19" s="32">
        <v>154.35</v>
      </c>
      <c r="AA19" s="32">
        <v>1.75</v>
      </c>
      <c r="AB19" s="32">
        <v>0</v>
      </c>
      <c r="AC19" s="32">
        <v>0</v>
      </c>
      <c r="AD19" s="32">
        <v>0</v>
      </c>
      <c r="AE19" s="32">
        <v>0</v>
      </c>
      <c r="AF19" s="32">
        <v>0.06</v>
      </c>
      <c r="AG19" s="32">
        <v>0.09</v>
      </c>
      <c r="AH19" s="32">
        <v>2.2400000000000002</v>
      </c>
      <c r="AI19" s="32">
        <v>0</v>
      </c>
      <c r="AJ19" s="32">
        <v>1.35</v>
      </c>
      <c r="CC19" s="19"/>
    </row>
    <row r="20" spans="1:81" s="3" customFormat="1">
      <c r="A20" s="25" t="str">
        <f>"2/10"</f>
        <v>2/10</v>
      </c>
      <c r="B20" s="11" t="s">
        <v>125</v>
      </c>
      <c r="C20" s="31" t="str">
        <f>"200"</f>
        <v>200</v>
      </c>
      <c r="D20" s="3">
        <v>0</v>
      </c>
      <c r="E20" s="82">
        <v>0.28000000000000003</v>
      </c>
      <c r="F20" s="82"/>
      <c r="G20" s="82">
        <v>0.01</v>
      </c>
      <c r="H20" s="82"/>
      <c r="I20" s="30">
        <v>18.48</v>
      </c>
      <c r="J20" s="30">
        <v>71.81</v>
      </c>
      <c r="K20" s="13">
        <v>0</v>
      </c>
      <c r="L20" s="13">
        <v>0</v>
      </c>
      <c r="M20" s="13">
        <v>0</v>
      </c>
      <c r="N20" s="13">
        <v>0</v>
      </c>
      <c r="O20" s="13">
        <v>18.37</v>
      </c>
      <c r="P20" s="13">
        <v>0.11</v>
      </c>
      <c r="Q20" s="13">
        <v>0.8</v>
      </c>
      <c r="R20" s="13">
        <v>0</v>
      </c>
      <c r="S20" s="13">
        <v>0</v>
      </c>
      <c r="T20" s="13">
        <v>0.11</v>
      </c>
      <c r="U20" s="13">
        <v>0.33</v>
      </c>
      <c r="V20" s="13">
        <v>44.18</v>
      </c>
      <c r="W20" s="13">
        <v>535.95000000000005</v>
      </c>
      <c r="X20" s="32">
        <v>75.5</v>
      </c>
      <c r="Y20" s="32">
        <v>51.42</v>
      </c>
      <c r="Z20" s="32">
        <v>60.41</v>
      </c>
      <c r="AA20" s="32">
        <v>1.1200000000000001</v>
      </c>
      <c r="AB20" s="32">
        <v>0</v>
      </c>
      <c r="AC20" s="32">
        <v>0</v>
      </c>
      <c r="AD20" s="32">
        <v>0</v>
      </c>
      <c r="AE20" s="32">
        <v>0</v>
      </c>
      <c r="AF20" s="32">
        <v>0.05</v>
      </c>
      <c r="AG20" s="32">
        <v>0.06</v>
      </c>
      <c r="AH20" s="32">
        <v>0.77</v>
      </c>
      <c r="AI20" s="32">
        <v>0</v>
      </c>
      <c r="AJ20" s="32">
        <v>12.66</v>
      </c>
      <c r="CC20" s="19"/>
    </row>
    <row r="21" spans="1:81" s="3" customFormat="1">
      <c r="A21" s="57">
        <v>0.61538461538461542</v>
      </c>
      <c r="B21" s="11" t="s">
        <v>79</v>
      </c>
      <c r="C21" s="17">
        <v>36</v>
      </c>
      <c r="D21" s="3">
        <v>0</v>
      </c>
      <c r="E21" s="82">
        <v>2.38</v>
      </c>
      <c r="F21" s="82"/>
      <c r="G21" s="82">
        <v>0.23</v>
      </c>
      <c r="H21" s="82"/>
      <c r="I21" s="30">
        <v>16.82</v>
      </c>
      <c r="J21" s="30">
        <v>80.78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32">
        <v>5.39</v>
      </c>
      <c r="Y21" s="32">
        <v>7.96</v>
      </c>
      <c r="Z21" s="32">
        <v>20.98</v>
      </c>
      <c r="AA21" s="32">
        <v>0.56000000000000005</v>
      </c>
      <c r="AB21" s="32">
        <v>0</v>
      </c>
      <c r="AC21" s="32"/>
      <c r="AD21" s="32">
        <v>0</v>
      </c>
      <c r="AE21" s="32">
        <v>0</v>
      </c>
      <c r="AF21" s="32">
        <v>0.04</v>
      </c>
      <c r="AG21" s="32"/>
      <c r="AH21" s="32"/>
      <c r="AI21" s="32"/>
      <c r="AJ21" s="32">
        <v>0</v>
      </c>
      <c r="CC21" s="19"/>
    </row>
    <row r="22" spans="1:81" s="3" customFormat="1">
      <c r="A22" s="18">
        <v>0.53846153846153844</v>
      </c>
      <c r="B22" s="11" t="s">
        <v>88</v>
      </c>
      <c r="C22" s="17">
        <v>36</v>
      </c>
      <c r="D22" s="3">
        <v>0</v>
      </c>
      <c r="E22" s="82">
        <v>2.38</v>
      </c>
      <c r="F22" s="82"/>
      <c r="G22" s="82">
        <v>0.43</v>
      </c>
      <c r="H22" s="82"/>
      <c r="I22" s="30">
        <v>12.02</v>
      </c>
      <c r="J22" s="30">
        <v>63.64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32">
        <v>12.6</v>
      </c>
      <c r="Y22" s="32">
        <v>16.920000000000002</v>
      </c>
      <c r="Z22" s="32">
        <v>56.88</v>
      </c>
      <c r="AA22" s="32">
        <v>1.4</v>
      </c>
      <c r="AB22" s="32">
        <v>0</v>
      </c>
      <c r="AC22" s="32"/>
      <c r="AD22" s="32">
        <v>0</v>
      </c>
      <c r="AE22" s="32">
        <v>0</v>
      </c>
      <c r="AF22" s="32">
        <v>0.06</v>
      </c>
      <c r="AG22" s="32"/>
      <c r="AH22" s="32"/>
      <c r="AI22" s="32"/>
      <c r="AJ22" s="32">
        <v>0</v>
      </c>
      <c r="CC22" s="19"/>
    </row>
    <row r="23" spans="1:81" s="3" customFormat="1">
      <c r="A23" s="11"/>
      <c r="B23" s="15" t="s">
        <v>81</v>
      </c>
      <c r="C23" s="31"/>
      <c r="D23" s="3">
        <v>476.98</v>
      </c>
      <c r="E23" s="82">
        <f>SUM(E16:F22)</f>
        <v>27.71</v>
      </c>
      <c r="F23" s="82"/>
      <c r="G23" s="82">
        <f>SUM(G16:H22)</f>
        <v>25.880000000000003</v>
      </c>
      <c r="H23" s="82"/>
      <c r="I23" s="30">
        <f>SUM(I16:I22)</f>
        <v>101.08999999999999</v>
      </c>
      <c r="J23" s="30">
        <f>SUM(J16:J22)</f>
        <v>752.93999999999994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32">
        <f>SUM(X16:X22)</f>
        <v>316.71000000000004</v>
      </c>
      <c r="Y23" s="32">
        <f>SUM(Y16:Y22)</f>
        <v>229.75</v>
      </c>
      <c r="Z23" s="32">
        <f>SUM(Z16:Z22)</f>
        <v>590.44999999999993</v>
      </c>
      <c r="AA23" s="32">
        <f>SUM(AA16:AA22)</f>
        <v>9.2000000000000011</v>
      </c>
      <c r="AB23" s="32">
        <f>SUM(AB16:AB22)</f>
        <v>32.22</v>
      </c>
      <c r="AC23" s="32"/>
      <c r="AD23" s="32">
        <f>SUM(AD16:AD22)</f>
        <v>397.03999999999996</v>
      </c>
      <c r="AE23" s="32">
        <f>SUM(AE16:AE22)</f>
        <v>2.3200000000000003</v>
      </c>
      <c r="AF23" s="32">
        <f>SUM(AF16:AF22)</f>
        <v>0.52</v>
      </c>
      <c r="AG23" s="32"/>
      <c r="AH23" s="32"/>
      <c r="AI23" s="32"/>
      <c r="AJ23" s="32">
        <f>SUM(AJ16:AJ22)</f>
        <v>63.430000000000007</v>
      </c>
      <c r="CC23" s="19"/>
    </row>
    <row r="24" spans="1:81" s="3" customFormat="1">
      <c r="A24" s="11"/>
      <c r="B24" s="15" t="s">
        <v>89</v>
      </c>
      <c r="C24" s="31"/>
      <c r="D24" s="3">
        <v>476.98</v>
      </c>
      <c r="E24" s="82">
        <f>E14+E23</f>
        <v>42.72</v>
      </c>
      <c r="F24" s="82"/>
      <c r="G24" s="82">
        <f>G14+G23</f>
        <v>39.230000000000004</v>
      </c>
      <c r="H24" s="82"/>
      <c r="I24" s="30">
        <f>I14+I23</f>
        <v>161.04</v>
      </c>
      <c r="J24" s="30">
        <f>J14+J23</f>
        <v>1174.03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32">
        <f>X14+X23</f>
        <v>815.91000000000008</v>
      </c>
      <c r="Y24" s="32">
        <f>Y14+Y23</f>
        <v>363.49</v>
      </c>
      <c r="Z24" s="32">
        <f>Z14+Z23</f>
        <v>1002.3299999999999</v>
      </c>
      <c r="AA24" s="32">
        <f>AA14+AA23</f>
        <v>14.48</v>
      </c>
      <c r="AB24" s="32">
        <f>AB14+AB23</f>
        <v>32.22</v>
      </c>
      <c r="AC24" s="32"/>
      <c r="AD24" s="32">
        <f>AD14+AD23</f>
        <v>397.03999999999996</v>
      </c>
      <c r="AE24" s="32">
        <f>AE14+AE23</f>
        <v>2.3200000000000003</v>
      </c>
      <c r="AF24" s="32">
        <f>AF14+AF23</f>
        <v>0.72</v>
      </c>
      <c r="AG24" s="32"/>
      <c r="AH24" s="32"/>
      <c r="AI24" s="32"/>
      <c r="AJ24" s="32">
        <f>AJ14+AJ23</f>
        <v>94.44</v>
      </c>
      <c r="CC24" s="19"/>
    </row>
    <row r="25" spans="1:81" s="3" customFormat="1" ht="15">
      <c r="C25" s="19"/>
      <c r="E25" s="19"/>
      <c r="F25" s="19"/>
      <c r="G25" s="19"/>
      <c r="H25" s="19"/>
      <c r="I25" s="19"/>
      <c r="J25" s="19"/>
      <c r="CC25" s="19"/>
    </row>
    <row r="26" spans="1:81" s="3" customFormat="1" ht="15">
      <c r="C26" s="19"/>
      <c r="E26" s="19"/>
      <c r="F26" s="19"/>
      <c r="G26" s="19"/>
      <c r="H26" s="19"/>
      <c r="I26" s="19"/>
      <c r="J26" s="19"/>
      <c r="CC26" s="19"/>
    </row>
    <row r="27" spans="1:81" s="3" customFormat="1" ht="15">
      <c r="C27" s="19"/>
      <c r="E27" s="19"/>
      <c r="F27" s="19"/>
      <c r="G27" s="19"/>
      <c r="H27" s="19"/>
      <c r="I27" s="19"/>
      <c r="J27" s="19"/>
      <c r="CC27" s="19"/>
    </row>
    <row r="28" spans="1:81" s="3" customFormat="1" ht="15">
      <c r="C28" s="19"/>
      <c r="E28" s="19"/>
      <c r="F28" s="19"/>
      <c r="G28" s="19"/>
      <c r="H28" s="19"/>
      <c r="I28" s="19"/>
      <c r="J28" s="19"/>
      <c r="CC28" s="19"/>
    </row>
    <row r="29" spans="1:81" s="3" customFormat="1" ht="15">
      <c r="C29" s="19"/>
      <c r="E29" s="19"/>
      <c r="F29" s="19"/>
      <c r="G29" s="19"/>
      <c r="H29" s="19"/>
      <c r="I29" s="19"/>
      <c r="J29" s="19"/>
      <c r="CC29" s="19"/>
    </row>
    <row r="30" spans="1:81" s="3" customFormat="1" ht="15">
      <c r="C30" s="19"/>
      <c r="E30" s="19"/>
      <c r="F30" s="19"/>
      <c r="G30" s="19"/>
      <c r="H30" s="19"/>
      <c r="I30" s="19"/>
      <c r="J30" s="19"/>
      <c r="CC30" s="19"/>
    </row>
    <row r="31" spans="1:81" s="3" customFormat="1" ht="15">
      <c r="C31" s="19"/>
      <c r="E31" s="19"/>
      <c r="F31" s="19"/>
      <c r="G31" s="19"/>
      <c r="H31" s="19"/>
      <c r="I31" s="19"/>
      <c r="J31" s="19"/>
      <c r="CC31" s="19"/>
    </row>
    <row r="32" spans="1:81" s="3" customFormat="1" ht="15">
      <c r="C32" s="19"/>
      <c r="E32" s="19"/>
      <c r="F32" s="19"/>
      <c r="G32" s="19"/>
      <c r="H32" s="19"/>
      <c r="I32" s="19"/>
      <c r="J32" s="19"/>
      <c r="CC32" s="19"/>
    </row>
    <row r="33" spans="3:81" s="3" customFormat="1" ht="15">
      <c r="C33" s="19"/>
      <c r="E33" s="19"/>
      <c r="F33" s="19"/>
      <c r="G33" s="19"/>
      <c r="H33" s="19"/>
      <c r="I33" s="19"/>
      <c r="J33" s="19"/>
      <c r="CC33" s="19"/>
    </row>
    <row r="34" spans="3:81" s="3" customFormat="1" ht="15">
      <c r="C34" s="19"/>
      <c r="E34" s="19"/>
      <c r="F34" s="19"/>
      <c r="G34" s="19"/>
      <c r="H34" s="19"/>
      <c r="I34" s="19"/>
      <c r="J34" s="19"/>
      <c r="CC34" s="19"/>
    </row>
    <row r="35" spans="3:81" s="3" customFormat="1" ht="15">
      <c r="C35" s="19"/>
      <c r="E35" s="19"/>
      <c r="F35" s="19"/>
      <c r="G35" s="19"/>
      <c r="H35" s="19"/>
      <c r="I35" s="19"/>
      <c r="J35" s="19"/>
      <c r="CC35" s="19"/>
    </row>
    <row r="36" spans="3:81" s="3" customFormat="1" ht="15">
      <c r="C36" s="19"/>
      <c r="E36" s="19"/>
      <c r="F36" s="19"/>
      <c r="G36" s="19"/>
      <c r="H36" s="19"/>
      <c r="I36" s="19"/>
      <c r="J36" s="19"/>
      <c r="CC36" s="19"/>
    </row>
    <row r="37" spans="3:81" s="3" customFormat="1" ht="15">
      <c r="C37" s="19"/>
      <c r="E37" s="19"/>
      <c r="F37" s="19"/>
      <c r="G37" s="19"/>
      <c r="H37" s="19"/>
      <c r="I37" s="19"/>
      <c r="J37" s="19"/>
      <c r="CC37" s="19"/>
    </row>
    <row r="38" spans="3:81" s="3" customFormat="1" ht="15">
      <c r="C38" s="19"/>
      <c r="E38" s="19"/>
      <c r="F38" s="19"/>
      <c r="G38" s="19"/>
      <c r="H38" s="19"/>
      <c r="I38" s="19"/>
      <c r="J38" s="19"/>
      <c r="CC38" s="19"/>
    </row>
    <row r="39" spans="3:81" s="3" customFormat="1" ht="15">
      <c r="C39" s="19"/>
      <c r="E39" s="19"/>
      <c r="F39" s="19"/>
      <c r="G39" s="19"/>
      <c r="H39" s="19"/>
      <c r="I39" s="19"/>
      <c r="J39" s="19"/>
      <c r="CC39" s="19"/>
    </row>
    <row r="40" spans="3:81" s="3" customFormat="1" ht="15">
      <c r="C40" s="19"/>
      <c r="E40" s="19"/>
      <c r="F40" s="19"/>
      <c r="G40" s="19"/>
      <c r="H40" s="19"/>
      <c r="I40" s="19"/>
      <c r="J40" s="19"/>
      <c r="CC40" s="19"/>
    </row>
    <row r="41" spans="3:81" s="3" customFormat="1" ht="15">
      <c r="C41" s="19"/>
      <c r="E41" s="19"/>
      <c r="F41" s="19"/>
      <c r="G41" s="19"/>
      <c r="H41" s="19"/>
      <c r="I41" s="19"/>
      <c r="J41" s="19"/>
      <c r="CC41" s="19"/>
    </row>
    <row r="42" spans="3:81" s="3" customFormat="1" ht="15">
      <c r="C42" s="19"/>
      <c r="E42" s="19"/>
      <c r="F42" s="19"/>
      <c r="G42" s="19"/>
      <c r="H42" s="19"/>
      <c r="I42" s="19"/>
      <c r="J42" s="19"/>
      <c r="CC42" s="19"/>
    </row>
    <row r="43" spans="3:81" s="3" customFormat="1" ht="15">
      <c r="C43" s="19"/>
      <c r="E43" s="19"/>
      <c r="F43" s="19"/>
      <c r="G43" s="19"/>
      <c r="H43" s="19"/>
      <c r="I43" s="19"/>
      <c r="J43" s="19"/>
      <c r="CC43" s="19"/>
    </row>
    <row r="44" spans="3:81" s="3" customFormat="1" ht="15">
      <c r="C44" s="19"/>
      <c r="E44" s="19"/>
      <c r="F44" s="19"/>
      <c r="G44" s="19"/>
      <c r="H44" s="19"/>
      <c r="I44" s="19"/>
      <c r="J44" s="19"/>
      <c r="CC44" s="19"/>
    </row>
    <row r="45" spans="3:81" s="3" customFormat="1" ht="15">
      <c r="C45" s="19"/>
      <c r="E45" s="19"/>
      <c r="F45" s="19"/>
      <c r="G45" s="19"/>
      <c r="H45" s="19"/>
      <c r="I45" s="19"/>
      <c r="J45" s="19"/>
      <c r="CC45" s="19"/>
    </row>
    <row r="46" spans="3:81" s="3" customFormat="1" ht="15">
      <c r="C46" s="19"/>
      <c r="E46" s="19"/>
      <c r="F46" s="19"/>
      <c r="G46" s="19"/>
      <c r="H46" s="19"/>
      <c r="I46" s="19"/>
      <c r="J46" s="19"/>
      <c r="CC46" s="19"/>
    </row>
    <row r="47" spans="3:81" s="3" customFormat="1" ht="15">
      <c r="C47" s="19"/>
      <c r="E47" s="19"/>
      <c r="F47" s="19"/>
      <c r="G47" s="19"/>
      <c r="H47" s="19"/>
      <c r="I47" s="19"/>
      <c r="J47" s="19"/>
      <c r="CC47" s="19"/>
    </row>
    <row r="48" spans="3:81" s="3" customFormat="1" ht="15">
      <c r="C48" s="19"/>
      <c r="E48" s="19"/>
      <c r="F48" s="19"/>
      <c r="G48" s="19"/>
      <c r="H48" s="19"/>
      <c r="I48" s="19"/>
      <c r="J48" s="19"/>
      <c r="CC48" s="19"/>
    </row>
    <row r="49" spans="3:81" s="3" customFormat="1" ht="15">
      <c r="C49" s="19"/>
      <c r="E49" s="19"/>
      <c r="F49" s="19"/>
      <c r="G49" s="19"/>
      <c r="H49" s="19"/>
      <c r="I49" s="19"/>
      <c r="J49" s="19"/>
      <c r="CC49" s="19"/>
    </row>
    <row r="50" spans="3:81" s="3" customFormat="1" ht="15">
      <c r="C50" s="19"/>
      <c r="E50" s="19"/>
      <c r="F50" s="19"/>
      <c r="G50" s="19"/>
      <c r="H50" s="19"/>
      <c r="I50" s="19"/>
      <c r="J50" s="19"/>
      <c r="CC50" s="19"/>
    </row>
    <row r="51" spans="3:81" s="3" customFormat="1" ht="15">
      <c r="C51" s="19"/>
      <c r="E51" s="19"/>
      <c r="F51" s="19"/>
      <c r="G51" s="19"/>
      <c r="H51" s="19"/>
      <c r="I51" s="19"/>
      <c r="J51" s="19"/>
      <c r="CC51" s="19"/>
    </row>
    <row r="52" spans="3:81" s="3" customFormat="1" ht="15">
      <c r="C52" s="19"/>
      <c r="E52" s="19"/>
      <c r="F52" s="19"/>
      <c r="G52" s="19"/>
      <c r="H52" s="19"/>
      <c r="I52" s="19"/>
      <c r="J52" s="19"/>
      <c r="CC52" s="19"/>
    </row>
    <row r="53" spans="3:81" s="3" customFormat="1" ht="15">
      <c r="C53" s="19"/>
      <c r="E53" s="19"/>
      <c r="F53" s="19"/>
      <c r="G53" s="19"/>
      <c r="H53" s="19"/>
      <c r="I53" s="19"/>
      <c r="J53" s="19"/>
      <c r="CC53" s="19"/>
    </row>
    <row r="54" spans="3:81" s="3" customFormat="1" ht="15">
      <c r="C54" s="19"/>
      <c r="E54" s="19"/>
      <c r="F54" s="19"/>
      <c r="G54" s="19"/>
      <c r="H54" s="19"/>
      <c r="I54" s="19"/>
      <c r="J54" s="19"/>
      <c r="CC54" s="19"/>
    </row>
    <row r="55" spans="3:81" s="3" customFormat="1" ht="15">
      <c r="C55" s="19"/>
      <c r="E55" s="19"/>
      <c r="F55" s="19"/>
      <c r="G55" s="19"/>
      <c r="H55" s="19"/>
      <c r="I55" s="19"/>
      <c r="J55" s="19"/>
      <c r="CC55" s="19"/>
    </row>
    <row r="56" spans="3:81" s="3" customFormat="1" ht="15">
      <c r="C56" s="19"/>
      <c r="E56" s="19"/>
      <c r="F56" s="19"/>
      <c r="G56" s="19"/>
      <c r="H56" s="19"/>
      <c r="I56" s="19"/>
      <c r="J56" s="19"/>
      <c r="CC56" s="19"/>
    </row>
    <row r="57" spans="3:81" s="3" customFormat="1" ht="15">
      <c r="C57" s="19"/>
      <c r="E57" s="19"/>
      <c r="F57" s="19"/>
      <c r="G57" s="19"/>
      <c r="H57" s="19"/>
      <c r="I57" s="19"/>
      <c r="J57" s="19"/>
      <c r="CC57" s="19"/>
    </row>
    <row r="58" spans="3:81" s="3" customFormat="1" ht="15">
      <c r="C58" s="19"/>
      <c r="E58" s="19"/>
      <c r="F58" s="19"/>
      <c r="G58" s="19"/>
      <c r="H58" s="19"/>
      <c r="I58" s="19"/>
      <c r="J58" s="19"/>
      <c r="CC58" s="19"/>
    </row>
    <row r="59" spans="3:81" s="3" customFormat="1" ht="15">
      <c r="C59" s="19"/>
      <c r="E59" s="19"/>
      <c r="F59" s="19"/>
      <c r="G59" s="19"/>
      <c r="H59" s="19"/>
      <c r="I59" s="19"/>
      <c r="J59" s="19"/>
      <c r="CC59" s="19"/>
    </row>
    <row r="60" spans="3:81" s="3" customFormat="1" ht="15">
      <c r="C60" s="19"/>
      <c r="E60" s="19"/>
      <c r="F60" s="19"/>
      <c r="G60" s="19"/>
      <c r="H60" s="19"/>
      <c r="I60" s="19"/>
      <c r="J60" s="19"/>
      <c r="CC60" s="19"/>
    </row>
    <row r="61" spans="3:81" s="3" customFormat="1" ht="15">
      <c r="C61" s="19"/>
      <c r="E61" s="19"/>
      <c r="F61" s="19"/>
      <c r="G61" s="19"/>
      <c r="H61" s="19"/>
      <c r="I61" s="19"/>
      <c r="J61" s="19"/>
      <c r="CC61" s="19"/>
    </row>
    <row r="62" spans="3:81" s="3" customFormat="1" ht="15">
      <c r="C62" s="19"/>
      <c r="E62" s="19"/>
      <c r="F62" s="19"/>
      <c r="G62" s="19"/>
      <c r="H62" s="19"/>
      <c r="I62" s="19"/>
      <c r="J62" s="19"/>
      <c r="CC62" s="19"/>
    </row>
    <row r="63" spans="3:81" s="3" customFormat="1" ht="15">
      <c r="C63" s="19"/>
      <c r="E63" s="19"/>
      <c r="F63" s="19"/>
      <c r="G63" s="19"/>
      <c r="H63" s="19"/>
      <c r="I63" s="19"/>
      <c r="J63" s="19"/>
      <c r="CC63" s="19"/>
    </row>
    <row r="64" spans="3:81" s="3" customFormat="1" ht="15">
      <c r="C64" s="19"/>
      <c r="E64" s="19"/>
      <c r="F64" s="19"/>
      <c r="G64" s="19"/>
      <c r="H64" s="19"/>
      <c r="I64" s="19"/>
      <c r="J64" s="19"/>
      <c r="CC64" s="19"/>
    </row>
    <row r="65" spans="3:81" s="3" customFormat="1" ht="15">
      <c r="C65" s="19"/>
      <c r="E65" s="19"/>
      <c r="F65" s="19"/>
      <c r="G65" s="19"/>
      <c r="H65" s="19"/>
      <c r="I65" s="19"/>
      <c r="J65" s="19"/>
      <c r="CC65" s="19"/>
    </row>
    <row r="66" spans="3:81" s="3" customFormat="1" ht="15">
      <c r="C66" s="19"/>
      <c r="E66" s="19"/>
      <c r="F66" s="19"/>
      <c r="G66" s="19"/>
      <c r="H66" s="19"/>
      <c r="I66" s="19"/>
      <c r="J66" s="19"/>
      <c r="CC66" s="19"/>
    </row>
    <row r="67" spans="3:81" s="3" customFormat="1" ht="15">
      <c r="C67" s="19"/>
      <c r="E67" s="19"/>
      <c r="F67" s="19"/>
      <c r="G67" s="19"/>
      <c r="H67" s="19"/>
      <c r="I67" s="19"/>
      <c r="J67" s="19"/>
      <c r="CC67" s="19"/>
    </row>
    <row r="68" spans="3:81" s="3" customFormat="1" ht="15">
      <c r="C68" s="19"/>
      <c r="E68" s="19"/>
      <c r="F68" s="19"/>
      <c r="G68" s="19"/>
      <c r="H68" s="19"/>
      <c r="I68" s="19"/>
      <c r="J68" s="19"/>
      <c r="CC68" s="19"/>
    </row>
    <row r="69" spans="3:81" s="3" customFormat="1" ht="15">
      <c r="C69" s="19"/>
      <c r="E69" s="19"/>
      <c r="F69" s="19"/>
      <c r="G69" s="19"/>
      <c r="H69" s="19"/>
      <c r="I69" s="19"/>
      <c r="J69" s="19"/>
      <c r="CC69" s="19"/>
    </row>
    <row r="70" spans="3:81" s="3" customFormat="1" ht="15">
      <c r="C70" s="19"/>
      <c r="E70" s="19"/>
      <c r="F70" s="19"/>
      <c r="G70" s="19"/>
      <c r="H70" s="19"/>
      <c r="I70" s="19"/>
      <c r="J70" s="19"/>
      <c r="CC70" s="19"/>
    </row>
    <row r="71" spans="3:81" s="3" customFormat="1" ht="15">
      <c r="C71" s="19"/>
      <c r="E71" s="19"/>
      <c r="F71" s="19"/>
      <c r="G71" s="19"/>
      <c r="H71" s="19"/>
      <c r="I71" s="19"/>
      <c r="J71" s="19"/>
      <c r="CC71" s="19"/>
    </row>
    <row r="72" spans="3:81" s="3" customFormat="1" ht="15">
      <c r="C72" s="19"/>
      <c r="E72" s="19"/>
      <c r="F72" s="19"/>
      <c r="G72" s="19"/>
      <c r="H72" s="19"/>
      <c r="I72" s="19"/>
      <c r="J72" s="19"/>
      <c r="CC72" s="19"/>
    </row>
    <row r="73" spans="3:81" s="3" customFormat="1" ht="15">
      <c r="C73" s="19"/>
      <c r="E73" s="19"/>
      <c r="F73" s="19"/>
      <c r="G73" s="19"/>
      <c r="H73" s="19"/>
      <c r="I73" s="19"/>
      <c r="J73" s="19"/>
      <c r="CC73" s="19"/>
    </row>
    <row r="74" spans="3:81" s="3" customFormat="1" ht="15">
      <c r="C74" s="19"/>
      <c r="E74" s="19"/>
      <c r="F74" s="19"/>
      <c r="G74" s="19"/>
      <c r="H74" s="19"/>
      <c r="I74" s="19"/>
      <c r="J74" s="19"/>
      <c r="CC74" s="19"/>
    </row>
    <row r="75" spans="3:81" s="3" customFormat="1" ht="15">
      <c r="C75" s="19"/>
      <c r="E75" s="19"/>
      <c r="F75" s="19"/>
      <c r="G75" s="19"/>
      <c r="H75" s="19"/>
      <c r="I75" s="19"/>
      <c r="J75" s="19"/>
      <c r="CC75" s="19"/>
    </row>
    <row r="76" spans="3:81" s="3" customFormat="1" ht="15">
      <c r="C76" s="19"/>
      <c r="E76" s="19"/>
      <c r="F76" s="19"/>
      <c r="G76" s="19"/>
      <c r="H76" s="19"/>
      <c r="I76" s="19"/>
      <c r="J76" s="19"/>
      <c r="CC76" s="19"/>
    </row>
    <row r="77" spans="3:81" s="3" customFormat="1" ht="15">
      <c r="C77" s="19"/>
      <c r="E77" s="19"/>
      <c r="F77" s="19"/>
      <c r="G77" s="19"/>
      <c r="H77" s="19"/>
      <c r="I77" s="19"/>
      <c r="J77" s="19"/>
      <c r="CC77" s="19"/>
    </row>
    <row r="78" spans="3:81" s="3" customFormat="1" ht="15">
      <c r="C78" s="19"/>
      <c r="E78" s="19"/>
      <c r="F78" s="19"/>
      <c r="G78" s="19"/>
      <c r="H78" s="19"/>
      <c r="I78" s="19"/>
      <c r="J78" s="19"/>
      <c r="CC78" s="19"/>
    </row>
    <row r="79" spans="3:81" s="3" customFormat="1" ht="15">
      <c r="C79" s="19"/>
      <c r="E79" s="19"/>
      <c r="F79" s="19"/>
      <c r="G79" s="19"/>
      <c r="H79" s="19"/>
      <c r="I79" s="19"/>
      <c r="J79" s="19"/>
      <c r="CC79" s="19"/>
    </row>
    <row r="80" spans="3:81" s="3" customFormat="1" ht="15">
      <c r="C80" s="19"/>
      <c r="E80" s="19"/>
      <c r="F80" s="19"/>
      <c r="G80" s="19"/>
      <c r="H80" s="19"/>
      <c r="I80" s="19"/>
      <c r="J80" s="19"/>
      <c r="CC80" s="19"/>
    </row>
    <row r="81" spans="3:81" s="3" customFormat="1" ht="15">
      <c r="C81" s="19"/>
      <c r="E81" s="19"/>
      <c r="F81" s="19"/>
      <c r="G81" s="19"/>
      <c r="H81" s="19"/>
      <c r="I81" s="19"/>
      <c r="J81" s="19"/>
      <c r="CC81" s="19"/>
    </row>
    <row r="82" spans="3:81" s="3" customFormat="1" ht="15">
      <c r="C82" s="19"/>
      <c r="E82" s="19"/>
      <c r="F82" s="19"/>
      <c r="G82" s="19"/>
      <c r="H82" s="19"/>
      <c r="I82" s="19"/>
      <c r="J82" s="19"/>
      <c r="CC82" s="19"/>
    </row>
    <row r="83" spans="3:81" s="3" customFormat="1" ht="15">
      <c r="C83" s="19"/>
      <c r="E83" s="19"/>
      <c r="F83" s="19"/>
      <c r="G83" s="19"/>
      <c r="H83" s="19"/>
      <c r="I83" s="19"/>
      <c r="J83" s="19"/>
      <c r="CC83" s="19"/>
    </row>
    <row r="84" spans="3:81" s="3" customFormat="1" ht="15">
      <c r="C84" s="19"/>
      <c r="E84" s="19"/>
      <c r="F84" s="19"/>
      <c r="G84" s="19"/>
      <c r="H84" s="19"/>
      <c r="I84" s="19"/>
      <c r="J84" s="19"/>
      <c r="CC84" s="19"/>
    </row>
    <row r="85" spans="3:81" s="3" customFormat="1" ht="15">
      <c r="C85" s="19"/>
      <c r="E85" s="19"/>
      <c r="F85" s="19"/>
      <c r="G85" s="19"/>
      <c r="H85" s="19"/>
      <c r="I85" s="19"/>
      <c r="J85" s="19"/>
      <c r="CC85" s="19"/>
    </row>
    <row r="86" spans="3:81" s="3" customFormat="1" ht="15">
      <c r="C86" s="19"/>
      <c r="E86" s="19"/>
      <c r="F86" s="19"/>
      <c r="G86" s="19"/>
      <c r="H86" s="19"/>
      <c r="I86" s="19"/>
      <c r="J86" s="19"/>
      <c r="CC86" s="19"/>
    </row>
    <row r="87" spans="3:81" s="3" customFormat="1" ht="15">
      <c r="C87" s="19"/>
      <c r="E87" s="19"/>
      <c r="F87" s="19"/>
      <c r="G87" s="19"/>
      <c r="H87" s="19"/>
      <c r="I87" s="19"/>
      <c r="J87" s="19"/>
      <c r="CC87" s="19"/>
    </row>
    <row r="88" spans="3:81" s="3" customFormat="1" ht="15">
      <c r="C88" s="19"/>
      <c r="E88" s="19"/>
      <c r="F88" s="19"/>
      <c r="G88" s="19"/>
      <c r="H88" s="19"/>
      <c r="I88" s="19"/>
      <c r="J88" s="19"/>
      <c r="CC88" s="19"/>
    </row>
    <row r="89" spans="3:81" s="3" customFormat="1" ht="15">
      <c r="C89" s="19"/>
      <c r="E89" s="19"/>
      <c r="F89" s="19"/>
      <c r="G89" s="19"/>
      <c r="H89" s="19"/>
      <c r="I89" s="19"/>
      <c r="J89" s="19"/>
      <c r="CC89" s="19"/>
    </row>
    <row r="90" spans="3:81" s="3" customFormat="1" ht="15">
      <c r="C90" s="19"/>
      <c r="E90" s="19"/>
      <c r="F90" s="19"/>
      <c r="G90" s="19"/>
      <c r="H90" s="19"/>
      <c r="I90" s="19"/>
      <c r="J90" s="19"/>
      <c r="CC90" s="19"/>
    </row>
    <row r="91" spans="3:81" s="3" customFormat="1" ht="15">
      <c r="C91" s="19"/>
      <c r="E91" s="19"/>
      <c r="F91" s="19"/>
      <c r="G91" s="19"/>
      <c r="H91" s="19"/>
      <c r="I91" s="19"/>
      <c r="J91" s="19"/>
      <c r="CC91" s="19"/>
    </row>
    <row r="92" spans="3:81" s="3" customFormat="1" ht="15">
      <c r="C92" s="19"/>
      <c r="E92" s="19"/>
      <c r="F92" s="19"/>
      <c r="G92" s="19"/>
      <c r="H92" s="19"/>
      <c r="I92" s="19"/>
      <c r="J92" s="19"/>
      <c r="CC92" s="19"/>
    </row>
    <row r="93" spans="3:81" s="3" customFormat="1" ht="15">
      <c r="C93" s="19"/>
      <c r="E93" s="19"/>
      <c r="F93" s="19"/>
      <c r="G93" s="19"/>
      <c r="H93" s="19"/>
      <c r="I93" s="19"/>
      <c r="J93" s="19"/>
      <c r="CC93" s="19"/>
    </row>
    <row r="94" spans="3:81" s="3" customFormat="1" ht="15">
      <c r="C94" s="19"/>
      <c r="E94" s="19"/>
      <c r="F94" s="19"/>
      <c r="G94" s="19"/>
      <c r="H94" s="19"/>
      <c r="I94" s="19"/>
      <c r="J94" s="19"/>
      <c r="CC94" s="19"/>
    </row>
    <row r="95" spans="3:81" s="3" customFormat="1" ht="15">
      <c r="C95" s="19"/>
      <c r="E95" s="19"/>
      <c r="F95" s="19"/>
      <c r="G95" s="19"/>
      <c r="H95" s="19"/>
      <c r="I95" s="19"/>
      <c r="J95" s="19"/>
      <c r="CC95" s="19"/>
    </row>
    <row r="96" spans="3:81" s="3" customFormat="1" ht="15">
      <c r="C96" s="19"/>
      <c r="E96" s="19"/>
      <c r="F96" s="19"/>
      <c r="G96" s="19"/>
      <c r="H96" s="19"/>
      <c r="I96" s="19"/>
      <c r="J96" s="19"/>
      <c r="CC96" s="19"/>
    </row>
    <row r="97" spans="3:81" s="3" customFormat="1" ht="15">
      <c r="C97" s="19"/>
      <c r="E97" s="19"/>
      <c r="F97" s="19"/>
      <c r="G97" s="19"/>
      <c r="H97" s="19"/>
      <c r="I97" s="19"/>
      <c r="J97" s="19"/>
      <c r="CC97" s="19"/>
    </row>
    <row r="98" spans="3:81" s="3" customFormat="1" ht="15">
      <c r="C98" s="19"/>
      <c r="E98" s="19"/>
      <c r="F98" s="19"/>
      <c r="G98" s="19"/>
      <c r="H98" s="19"/>
      <c r="I98" s="19"/>
      <c r="J98" s="19"/>
      <c r="CC98" s="19"/>
    </row>
    <row r="99" spans="3:81" s="3" customFormat="1" ht="15">
      <c r="C99" s="19"/>
      <c r="E99" s="19"/>
      <c r="F99" s="19"/>
      <c r="G99" s="19"/>
      <c r="H99" s="19"/>
      <c r="I99" s="19"/>
      <c r="J99" s="19"/>
      <c r="CC99" s="19"/>
    </row>
    <row r="100" spans="3:81" s="3" customFormat="1" ht="15">
      <c r="C100" s="19"/>
      <c r="E100" s="19"/>
      <c r="F100" s="19"/>
      <c r="G100" s="19"/>
      <c r="H100" s="19"/>
      <c r="I100" s="19"/>
      <c r="J100" s="19"/>
      <c r="CC100" s="19"/>
    </row>
    <row r="101" spans="3:81" s="3" customFormat="1" ht="15">
      <c r="C101" s="19"/>
      <c r="E101" s="19"/>
      <c r="F101" s="19"/>
      <c r="G101" s="19"/>
      <c r="H101" s="19"/>
      <c r="I101" s="19"/>
      <c r="J101" s="19"/>
      <c r="CC101" s="19"/>
    </row>
    <row r="102" spans="3:81" s="3" customFormat="1" ht="15">
      <c r="C102" s="19"/>
      <c r="E102" s="19"/>
      <c r="F102" s="19"/>
      <c r="G102" s="19"/>
      <c r="H102" s="19"/>
      <c r="I102" s="19"/>
      <c r="J102" s="19"/>
      <c r="CC102" s="19"/>
    </row>
    <row r="103" spans="3:81" s="3" customFormat="1" ht="15">
      <c r="C103" s="19"/>
      <c r="E103" s="19"/>
      <c r="F103" s="19"/>
      <c r="G103" s="19"/>
      <c r="H103" s="19"/>
      <c r="I103" s="19"/>
      <c r="J103" s="19"/>
      <c r="CC103" s="19"/>
    </row>
    <row r="104" spans="3:81" s="3" customFormat="1" ht="15">
      <c r="C104" s="19"/>
      <c r="E104" s="19"/>
      <c r="F104" s="19"/>
      <c r="G104" s="19"/>
      <c r="H104" s="19"/>
      <c r="I104" s="19"/>
      <c r="J104" s="19"/>
      <c r="CC104" s="19"/>
    </row>
    <row r="105" spans="3:81" s="3" customFormat="1" ht="15">
      <c r="C105" s="19"/>
      <c r="E105" s="19"/>
      <c r="F105" s="19"/>
      <c r="G105" s="19"/>
      <c r="H105" s="19"/>
      <c r="I105" s="19"/>
      <c r="J105" s="19"/>
      <c r="CC105" s="19"/>
    </row>
    <row r="106" spans="3:81" s="3" customFormat="1" ht="15">
      <c r="C106" s="19"/>
      <c r="E106" s="19"/>
      <c r="F106" s="19"/>
      <c r="G106" s="19"/>
      <c r="H106" s="19"/>
      <c r="I106" s="19"/>
      <c r="J106" s="19"/>
      <c r="CC106" s="19"/>
    </row>
    <row r="107" spans="3:81" s="3" customFormat="1" ht="15">
      <c r="C107" s="19"/>
      <c r="E107" s="19"/>
      <c r="F107" s="19"/>
      <c r="G107" s="19"/>
      <c r="H107" s="19"/>
      <c r="I107" s="19"/>
      <c r="J107" s="19"/>
      <c r="CC107" s="19"/>
    </row>
    <row r="108" spans="3:81" s="3" customFormat="1" ht="15">
      <c r="C108" s="19"/>
      <c r="E108" s="19"/>
      <c r="F108" s="19"/>
      <c r="G108" s="19"/>
      <c r="H108" s="19"/>
      <c r="I108" s="19"/>
      <c r="J108" s="19"/>
      <c r="CC108" s="19"/>
    </row>
    <row r="109" spans="3:81" s="3" customFormat="1" ht="15">
      <c r="C109" s="19"/>
      <c r="E109" s="19"/>
      <c r="F109" s="19"/>
      <c r="G109" s="19"/>
      <c r="H109" s="19"/>
      <c r="I109" s="19"/>
      <c r="J109" s="19"/>
      <c r="CC109" s="19"/>
    </row>
    <row r="110" spans="3:81" s="3" customFormat="1" ht="15">
      <c r="C110" s="19"/>
      <c r="E110" s="19"/>
      <c r="F110" s="19"/>
      <c r="G110" s="19"/>
      <c r="H110" s="19"/>
      <c r="I110" s="19"/>
      <c r="J110" s="19"/>
      <c r="CC110" s="19"/>
    </row>
    <row r="111" spans="3:81" s="3" customFormat="1" ht="15">
      <c r="C111" s="19"/>
      <c r="E111" s="19"/>
      <c r="F111" s="19"/>
      <c r="G111" s="19"/>
      <c r="H111" s="19"/>
      <c r="I111" s="19"/>
      <c r="J111" s="19"/>
      <c r="CC111" s="19"/>
    </row>
    <row r="112" spans="3:81" s="3" customFormat="1" ht="15">
      <c r="C112" s="19"/>
      <c r="E112" s="19"/>
      <c r="F112" s="19"/>
      <c r="G112" s="19"/>
      <c r="H112" s="19"/>
      <c r="I112" s="19"/>
      <c r="J112" s="19"/>
      <c r="CC112" s="19"/>
    </row>
    <row r="113" spans="3:81" s="3" customFormat="1" ht="15">
      <c r="C113" s="19"/>
      <c r="E113" s="19"/>
      <c r="F113" s="19"/>
      <c r="G113" s="19"/>
      <c r="H113" s="19"/>
      <c r="I113" s="19"/>
      <c r="J113" s="19"/>
      <c r="CC113" s="19"/>
    </row>
    <row r="114" spans="3:81" s="3" customFormat="1" ht="15">
      <c r="C114" s="19"/>
      <c r="E114" s="19"/>
      <c r="F114" s="19"/>
      <c r="G114" s="19"/>
      <c r="H114" s="19"/>
      <c r="I114" s="19"/>
      <c r="J114" s="19"/>
      <c r="CC114" s="19"/>
    </row>
    <row r="115" spans="3:81" s="3" customFormat="1" ht="15">
      <c r="C115" s="19"/>
      <c r="E115" s="19"/>
      <c r="F115" s="19"/>
      <c r="G115" s="19"/>
      <c r="H115" s="19"/>
      <c r="I115" s="19"/>
      <c r="J115" s="19"/>
      <c r="CC115" s="19"/>
    </row>
    <row r="116" spans="3:81" s="3" customFormat="1" ht="15">
      <c r="C116" s="19"/>
      <c r="E116" s="19"/>
      <c r="F116" s="19"/>
      <c r="G116" s="19"/>
      <c r="H116" s="19"/>
      <c r="I116" s="19"/>
      <c r="J116" s="19"/>
      <c r="CC116" s="19"/>
    </row>
    <row r="117" spans="3:81" s="3" customFormat="1" ht="15">
      <c r="C117" s="19"/>
      <c r="E117" s="19"/>
      <c r="F117" s="19"/>
      <c r="G117" s="19"/>
      <c r="H117" s="19"/>
      <c r="I117" s="19"/>
      <c r="J117" s="19"/>
      <c r="CC117" s="19"/>
    </row>
    <row r="118" spans="3:81" s="3" customFormat="1" ht="15">
      <c r="C118" s="19"/>
      <c r="E118" s="19"/>
      <c r="F118" s="19"/>
      <c r="G118" s="19"/>
      <c r="H118" s="19"/>
      <c r="I118" s="19"/>
      <c r="J118" s="19"/>
      <c r="CC118" s="19"/>
    </row>
    <row r="119" spans="3:81" s="3" customFormat="1" ht="15">
      <c r="C119" s="19"/>
      <c r="E119" s="19"/>
      <c r="F119" s="19"/>
      <c r="G119" s="19"/>
      <c r="H119" s="19"/>
      <c r="I119" s="19"/>
      <c r="J119" s="19"/>
      <c r="CC119" s="19"/>
    </row>
    <row r="120" spans="3:81" s="3" customFormat="1" ht="15">
      <c r="C120" s="19"/>
      <c r="E120" s="19"/>
      <c r="F120" s="19"/>
      <c r="G120" s="19"/>
      <c r="H120" s="19"/>
      <c r="I120" s="19"/>
      <c r="J120" s="19"/>
      <c r="CC120" s="19"/>
    </row>
    <row r="121" spans="3:81" s="3" customFormat="1" ht="15">
      <c r="C121" s="19"/>
      <c r="E121" s="19"/>
      <c r="F121" s="19"/>
      <c r="G121" s="19"/>
      <c r="H121" s="19"/>
      <c r="I121" s="19"/>
      <c r="J121" s="19"/>
      <c r="CC121" s="19"/>
    </row>
    <row r="122" spans="3:81" s="3" customFormat="1" ht="15">
      <c r="C122" s="19"/>
      <c r="E122" s="19"/>
      <c r="F122" s="19"/>
      <c r="G122" s="19"/>
      <c r="H122" s="19"/>
      <c r="I122" s="19"/>
      <c r="J122" s="19"/>
      <c r="CC122" s="19"/>
    </row>
    <row r="123" spans="3:81" s="3" customFormat="1" ht="15">
      <c r="C123" s="19"/>
      <c r="E123" s="19"/>
      <c r="F123" s="19"/>
      <c r="G123" s="19"/>
      <c r="H123" s="19"/>
      <c r="I123" s="19"/>
      <c r="J123" s="19"/>
      <c r="CC123" s="19"/>
    </row>
    <row r="124" spans="3:81" s="3" customFormat="1" ht="15">
      <c r="C124" s="19"/>
      <c r="E124" s="19"/>
      <c r="F124" s="19"/>
      <c r="G124" s="19"/>
      <c r="H124" s="19"/>
      <c r="I124" s="19"/>
      <c r="J124" s="19"/>
      <c r="CC124" s="19"/>
    </row>
    <row r="125" spans="3:81" s="3" customFormat="1" ht="15">
      <c r="C125" s="19"/>
      <c r="E125" s="19"/>
      <c r="F125" s="19"/>
      <c r="G125" s="19"/>
      <c r="H125" s="19"/>
      <c r="I125" s="19"/>
      <c r="J125" s="19"/>
      <c r="CC125" s="19"/>
    </row>
    <row r="126" spans="3:81" s="3" customFormat="1" ht="15">
      <c r="C126" s="19"/>
      <c r="E126" s="19"/>
      <c r="F126" s="19"/>
      <c r="G126" s="19"/>
      <c r="H126" s="19"/>
      <c r="I126" s="19"/>
      <c r="J126" s="19"/>
      <c r="CC126" s="19"/>
    </row>
    <row r="127" spans="3:81" s="3" customFormat="1" ht="15">
      <c r="C127" s="19"/>
      <c r="E127" s="19"/>
      <c r="F127" s="19"/>
      <c r="G127" s="19"/>
      <c r="H127" s="19"/>
      <c r="I127" s="19"/>
      <c r="J127" s="19"/>
      <c r="CC127" s="19"/>
    </row>
    <row r="128" spans="3:81" s="3" customFormat="1" ht="15">
      <c r="C128" s="19"/>
      <c r="E128" s="19"/>
      <c r="F128" s="19"/>
      <c r="G128" s="19"/>
      <c r="H128" s="19"/>
      <c r="I128" s="19"/>
      <c r="J128" s="19"/>
      <c r="CC128" s="19"/>
    </row>
    <row r="129" spans="3:81" s="3" customFormat="1" ht="15">
      <c r="C129" s="19"/>
      <c r="E129" s="19"/>
      <c r="F129" s="19"/>
      <c r="G129" s="19"/>
      <c r="H129" s="19"/>
      <c r="I129" s="19"/>
      <c r="J129" s="19"/>
      <c r="CC129" s="19"/>
    </row>
    <row r="130" spans="3:81" s="3" customFormat="1" ht="15">
      <c r="C130" s="19"/>
      <c r="E130" s="19"/>
      <c r="F130" s="19"/>
      <c r="G130" s="19"/>
      <c r="H130" s="19"/>
      <c r="I130" s="19"/>
      <c r="J130" s="19"/>
      <c r="CC130" s="19"/>
    </row>
    <row r="131" spans="3:81" s="3" customFormat="1" ht="15">
      <c r="C131" s="19"/>
      <c r="E131" s="19"/>
      <c r="F131" s="19"/>
      <c r="G131" s="19"/>
      <c r="H131" s="19"/>
      <c r="I131" s="19"/>
      <c r="J131" s="19"/>
      <c r="CC131" s="19"/>
    </row>
    <row r="132" spans="3:81" s="3" customFormat="1" ht="15">
      <c r="C132" s="19"/>
      <c r="E132" s="19"/>
      <c r="F132" s="19"/>
      <c r="G132" s="19"/>
      <c r="H132" s="19"/>
      <c r="I132" s="19"/>
      <c r="J132" s="19"/>
      <c r="CC132" s="19"/>
    </row>
    <row r="133" spans="3:81" s="3" customFormat="1" ht="15">
      <c r="C133" s="19"/>
      <c r="E133" s="19"/>
      <c r="F133" s="19"/>
      <c r="G133" s="19"/>
      <c r="H133" s="19"/>
      <c r="I133" s="19"/>
      <c r="J133" s="19"/>
      <c r="CC133" s="19"/>
    </row>
    <row r="134" spans="3:81" s="3" customFormat="1" ht="15">
      <c r="C134" s="19"/>
      <c r="E134" s="19"/>
      <c r="F134" s="19"/>
      <c r="G134" s="19"/>
      <c r="H134" s="19"/>
      <c r="I134" s="19"/>
      <c r="J134" s="19"/>
      <c r="CC134" s="19"/>
    </row>
    <row r="135" spans="3:81" s="3" customFormat="1" ht="15">
      <c r="C135" s="19"/>
      <c r="E135" s="19"/>
      <c r="F135" s="19"/>
      <c r="G135" s="19"/>
      <c r="H135" s="19"/>
      <c r="I135" s="19"/>
      <c r="J135" s="19"/>
      <c r="CC135" s="19"/>
    </row>
    <row r="136" spans="3:81" s="3" customFormat="1" ht="15">
      <c r="C136" s="19"/>
      <c r="E136" s="19"/>
      <c r="F136" s="19"/>
      <c r="G136" s="19"/>
      <c r="H136" s="19"/>
      <c r="I136" s="19"/>
      <c r="J136" s="19"/>
      <c r="CC136" s="19"/>
    </row>
    <row r="137" spans="3:81" s="3" customFormat="1" ht="15">
      <c r="C137" s="19"/>
      <c r="E137" s="19"/>
      <c r="F137" s="19"/>
      <c r="G137" s="19"/>
      <c r="H137" s="19"/>
      <c r="I137" s="19"/>
      <c r="J137" s="19"/>
      <c r="CC137" s="19"/>
    </row>
    <row r="138" spans="3:81" s="3" customFormat="1" ht="15">
      <c r="C138" s="19"/>
      <c r="E138" s="19"/>
      <c r="F138" s="19"/>
      <c r="G138" s="19"/>
      <c r="H138" s="19"/>
      <c r="I138" s="19"/>
      <c r="J138" s="19"/>
      <c r="CC138" s="19"/>
    </row>
    <row r="139" spans="3:81" s="3" customFormat="1" ht="15">
      <c r="C139" s="19"/>
      <c r="E139" s="19"/>
      <c r="F139" s="19"/>
      <c r="G139" s="19"/>
      <c r="H139" s="19"/>
      <c r="I139" s="19"/>
      <c r="J139" s="19"/>
      <c r="CC139" s="19"/>
    </row>
    <row r="140" spans="3:81" s="3" customFormat="1" ht="15">
      <c r="C140" s="19"/>
      <c r="E140" s="19"/>
      <c r="F140" s="19"/>
      <c r="G140" s="19"/>
      <c r="H140" s="19"/>
      <c r="I140" s="19"/>
      <c r="J140" s="19"/>
      <c r="CC140" s="19"/>
    </row>
    <row r="141" spans="3:81" s="3" customFormat="1" ht="15">
      <c r="C141" s="19"/>
      <c r="E141" s="19"/>
      <c r="F141" s="19"/>
      <c r="G141" s="19"/>
      <c r="H141" s="19"/>
      <c r="I141" s="19"/>
      <c r="J141" s="19"/>
      <c r="CC141" s="19"/>
    </row>
    <row r="142" spans="3:81" s="3" customFormat="1" ht="15">
      <c r="C142" s="19"/>
      <c r="E142" s="19"/>
      <c r="F142" s="19"/>
      <c r="G142" s="19"/>
      <c r="H142" s="19"/>
      <c r="I142" s="19"/>
      <c r="J142" s="19"/>
      <c r="CC142" s="19"/>
    </row>
    <row r="143" spans="3:81" s="3" customFormat="1" ht="15">
      <c r="C143" s="19"/>
      <c r="E143" s="19"/>
      <c r="F143" s="19"/>
      <c r="G143" s="19"/>
      <c r="H143" s="19"/>
      <c r="I143" s="19"/>
      <c r="J143" s="19"/>
      <c r="CC143" s="19"/>
    </row>
    <row r="144" spans="3:81" s="3" customFormat="1" ht="15">
      <c r="C144" s="19"/>
      <c r="E144" s="19"/>
      <c r="F144" s="19"/>
      <c r="G144" s="19"/>
      <c r="H144" s="19"/>
      <c r="I144" s="19"/>
      <c r="J144" s="19"/>
      <c r="CC144" s="19"/>
    </row>
    <row r="145" spans="3:81" s="3" customFormat="1" ht="15">
      <c r="C145" s="19"/>
      <c r="E145" s="19"/>
      <c r="F145" s="19"/>
      <c r="G145" s="19"/>
      <c r="H145" s="19"/>
      <c r="I145" s="19"/>
      <c r="J145" s="19"/>
      <c r="CC145" s="19"/>
    </row>
    <row r="146" spans="3:81" s="3" customFormat="1" ht="15">
      <c r="C146" s="19"/>
      <c r="E146" s="19"/>
      <c r="F146" s="19"/>
      <c r="G146" s="19"/>
      <c r="H146" s="19"/>
      <c r="I146" s="19"/>
      <c r="J146" s="19"/>
      <c r="CC146" s="19"/>
    </row>
    <row r="147" spans="3:81" s="3" customFormat="1" ht="15">
      <c r="C147" s="19"/>
      <c r="E147" s="19"/>
      <c r="F147" s="19"/>
      <c r="G147" s="19"/>
      <c r="H147" s="19"/>
      <c r="I147" s="19"/>
      <c r="J147" s="19"/>
      <c r="CC147" s="19"/>
    </row>
    <row r="148" spans="3:81" s="3" customFormat="1" ht="15">
      <c r="C148" s="19"/>
      <c r="E148" s="19"/>
      <c r="F148" s="19"/>
      <c r="G148" s="19"/>
      <c r="H148" s="19"/>
      <c r="I148" s="19"/>
      <c r="J148" s="19"/>
      <c r="CC148" s="19"/>
    </row>
    <row r="149" spans="3:81" s="3" customFormat="1" ht="15">
      <c r="C149" s="19"/>
      <c r="E149" s="19"/>
      <c r="F149" s="19"/>
      <c r="G149" s="19"/>
      <c r="H149" s="19"/>
      <c r="I149" s="19"/>
      <c r="J149" s="19"/>
      <c r="CC149" s="19"/>
    </row>
    <row r="150" spans="3:81" s="3" customFormat="1" ht="15">
      <c r="C150" s="19"/>
      <c r="E150" s="19"/>
      <c r="F150" s="19"/>
      <c r="G150" s="19"/>
      <c r="H150" s="19"/>
      <c r="I150" s="19"/>
      <c r="J150" s="19"/>
      <c r="CC150" s="19"/>
    </row>
    <row r="151" spans="3:81" s="3" customFormat="1" ht="15">
      <c r="C151" s="19"/>
      <c r="E151" s="19"/>
      <c r="F151" s="19"/>
      <c r="G151" s="19"/>
      <c r="H151" s="19"/>
      <c r="I151" s="19"/>
      <c r="J151" s="19"/>
      <c r="CC151" s="19"/>
    </row>
    <row r="152" spans="3:81" s="3" customFormat="1" ht="15">
      <c r="C152" s="19"/>
      <c r="E152" s="19"/>
      <c r="F152" s="19"/>
      <c r="G152" s="19"/>
      <c r="H152" s="19"/>
      <c r="I152" s="19"/>
      <c r="J152" s="19"/>
      <c r="CC152" s="19"/>
    </row>
    <row r="153" spans="3:81" s="3" customFormat="1" ht="15">
      <c r="C153" s="19"/>
      <c r="E153" s="19"/>
      <c r="F153" s="19"/>
      <c r="G153" s="19"/>
      <c r="H153" s="19"/>
      <c r="I153" s="19"/>
      <c r="J153" s="19"/>
      <c r="CC153" s="19"/>
    </row>
    <row r="154" spans="3:81" s="3" customFormat="1" ht="15">
      <c r="C154" s="19"/>
      <c r="E154" s="19"/>
      <c r="F154" s="19"/>
      <c r="G154" s="19"/>
      <c r="H154" s="19"/>
      <c r="I154" s="19"/>
      <c r="J154" s="19"/>
      <c r="CC154" s="19"/>
    </row>
    <row r="155" spans="3:81" s="3" customFormat="1" ht="15">
      <c r="C155" s="19"/>
      <c r="E155" s="19"/>
      <c r="F155" s="19"/>
      <c r="G155" s="19"/>
      <c r="H155" s="19"/>
      <c r="I155" s="19"/>
      <c r="J155" s="19"/>
      <c r="CC155" s="19"/>
    </row>
    <row r="156" spans="3:81" s="3" customFormat="1" ht="15">
      <c r="C156" s="19"/>
      <c r="E156" s="19"/>
      <c r="F156" s="19"/>
      <c r="G156" s="19"/>
      <c r="H156" s="19"/>
      <c r="I156" s="19"/>
      <c r="J156" s="19"/>
      <c r="CC156" s="19"/>
    </row>
    <row r="157" spans="3:81" s="3" customFormat="1" ht="15">
      <c r="C157" s="19"/>
      <c r="E157" s="19"/>
      <c r="F157" s="19"/>
      <c r="G157" s="19"/>
      <c r="H157" s="19"/>
      <c r="I157" s="19"/>
      <c r="J157" s="19"/>
      <c r="CC157" s="19"/>
    </row>
    <row r="158" spans="3:81" s="3" customFormat="1" ht="15">
      <c r="C158" s="19"/>
      <c r="E158" s="19"/>
      <c r="F158" s="19"/>
      <c r="G158" s="19"/>
      <c r="H158" s="19"/>
      <c r="I158" s="19"/>
      <c r="J158" s="19"/>
      <c r="CC158" s="19"/>
    </row>
    <row r="159" spans="3:81" s="3" customFormat="1" ht="15">
      <c r="C159" s="19"/>
      <c r="E159" s="19"/>
      <c r="F159" s="19"/>
      <c r="G159" s="19"/>
      <c r="H159" s="19"/>
      <c r="I159" s="19"/>
      <c r="J159" s="19"/>
      <c r="CC159" s="19"/>
    </row>
    <row r="160" spans="3:81" s="3" customFormat="1" ht="15">
      <c r="C160" s="19"/>
      <c r="E160" s="19"/>
      <c r="F160" s="19"/>
      <c r="G160" s="19"/>
      <c r="H160" s="19"/>
      <c r="I160" s="19"/>
      <c r="J160" s="19"/>
      <c r="CC160" s="19"/>
    </row>
    <row r="161" spans="3:81" s="3" customFormat="1" ht="15">
      <c r="C161" s="19"/>
      <c r="E161" s="19"/>
      <c r="F161" s="19"/>
      <c r="G161" s="19"/>
      <c r="H161" s="19"/>
      <c r="I161" s="19"/>
      <c r="J161" s="19"/>
      <c r="CC161" s="19"/>
    </row>
    <row r="162" spans="3:81" s="3" customFormat="1" ht="15">
      <c r="C162" s="19"/>
      <c r="E162" s="19"/>
      <c r="F162" s="19"/>
      <c r="G162" s="19"/>
      <c r="H162" s="19"/>
      <c r="I162" s="19"/>
      <c r="J162" s="19"/>
      <c r="CC162" s="19"/>
    </row>
    <row r="163" spans="3:81" s="3" customFormat="1" ht="15">
      <c r="C163" s="19"/>
      <c r="E163" s="19"/>
      <c r="F163" s="19"/>
      <c r="G163" s="19"/>
      <c r="H163" s="19"/>
      <c r="I163" s="19"/>
      <c r="J163" s="19"/>
      <c r="CC163" s="19"/>
    </row>
    <row r="164" spans="3:81" s="3" customFormat="1" ht="15">
      <c r="C164" s="19"/>
      <c r="E164" s="19"/>
      <c r="F164" s="19"/>
      <c r="G164" s="19"/>
      <c r="H164" s="19"/>
      <c r="I164" s="19"/>
      <c r="J164" s="19"/>
      <c r="CC164" s="19"/>
    </row>
    <row r="165" spans="3:81" s="3" customFormat="1" ht="15">
      <c r="C165" s="19"/>
      <c r="E165" s="19"/>
      <c r="F165" s="19"/>
      <c r="G165" s="19"/>
      <c r="H165" s="19"/>
      <c r="I165" s="19"/>
      <c r="J165" s="19"/>
      <c r="CC165" s="19"/>
    </row>
    <row r="166" spans="3:81" s="3" customFormat="1" ht="15">
      <c r="C166" s="19"/>
      <c r="E166" s="19"/>
      <c r="F166" s="19"/>
      <c r="G166" s="19"/>
      <c r="H166" s="19"/>
      <c r="I166" s="19"/>
      <c r="J166" s="19"/>
      <c r="CC166" s="19"/>
    </row>
    <row r="167" spans="3:81" s="3" customFormat="1" ht="15">
      <c r="C167" s="19"/>
      <c r="E167" s="19"/>
      <c r="F167" s="19"/>
      <c r="G167" s="19"/>
      <c r="H167" s="19"/>
      <c r="I167" s="19"/>
      <c r="J167" s="19"/>
      <c r="CC167" s="19"/>
    </row>
    <row r="168" spans="3:81" s="3" customFormat="1" ht="15">
      <c r="C168" s="19"/>
      <c r="E168" s="19"/>
      <c r="F168" s="19"/>
      <c r="G168" s="19"/>
      <c r="H168" s="19"/>
      <c r="I168" s="19"/>
      <c r="J168" s="19"/>
      <c r="CC168" s="19"/>
    </row>
    <row r="169" spans="3:81" s="3" customFormat="1" ht="15">
      <c r="C169" s="19"/>
      <c r="E169" s="19"/>
      <c r="F169" s="19"/>
      <c r="G169" s="19"/>
      <c r="H169" s="19"/>
      <c r="I169" s="19"/>
      <c r="J169" s="19"/>
      <c r="CC169" s="19"/>
    </row>
    <row r="170" spans="3:81" s="3" customFormat="1" ht="15">
      <c r="C170" s="19"/>
      <c r="E170" s="19"/>
      <c r="F170" s="19"/>
      <c r="G170" s="19"/>
      <c r="H170" s="19"/>
      <c r="I170" s="19"/>
      <c r="J170" s="19"/>
      <c r="CC170" s="19"/>
    </row>
    <row r="171" spans="3:81" s="3" customFormat="1" ht="15">
      <c r="C171" s="19"/>
      <c r="E171" s="19"/>
      <c r="F171" s="19"/>
      <c r="G171" s="19"/>
      <c r="H171" s="19"/>
      <c r="I171" s="19"/>
      <c r="J171" s="19"/>
      <c r="CC171" s="19"/>
    </row>
    <row r="172" spans="3:81" s="3" customFormat="1" ht="15">
      <c r="C172" s="19"/>
      <c r="E172" s="19"/>
      <c r="F172" s="19"/>
      <c r="G172" s="19"/>
      <c r="H172" s="19"/>
      <c r="I172" s="19"/>
      <c r="J172" s="19"/>
      <c r="CC172" s="19"/>
    </row>
    <row r="173" spans="3:81" s="3" customFormat="1" ht="15">
      <c r="C173" s="19"/>
      <c r="E173" s="19"/>
      <c r="F173" s="19"/>
      <c r="G173" s="19"/>
      <c r="H173" s="19"/>
      <c r="I173" s="19"/>
      <c r="J173" s="19"/>
      <c r="CC173" s="19"/>
    </row>
    <row r="174" spans="3:81" s="3" customFormat="1" ht="15">
      <c r="C174" s="19"/>
      <c r="E174" s="19"/>
      <c r="F174" s="19"/>
      <c r="G174" s="19"/>
      <c r="H174" s="19"/>
      <c r="I174" s="19"/>
      <c r="J174" s="19"/>
      <c r="CC174" s="19"/>
    </row>
    <row r="175" spans="3:81" s="3" customFormat="1" ht="15">
      <c r="C175" s="19"/>
      <c r="E175" s="19"/>
      <c r="F175" s="19"/>
      <c r="G175" s="19"/>
      <c r="H175" s="19"/>
      <c r="I175" s="19"/>
      <c r="J175" s="19"/>
      <c r="CC175" s="19"/>
    </row>
    <row r="176" spans="3:81" s="3" customFormat="1" ht="15">
      <c r="C176" s="19"/>
      <c r="E176" s="19"/>
      <c r="F176" s="19"/>
      <c r="G176" s="19"/>
      <c r="H176" s="19"/>
      <c r="I176" s="19"/>
      <c r="J176" s="19"/>
      <c r="CC176" s="19"/>
    </row>
    <row r="177" spans="3:81" s="3" customFormat="1" ht="15">
      <c r="C177" s="19"/>
      <c r="E177" s="19"/>
      <c r="F177" s="19"/>
      <c r="G177" s="19"/>
      <c r="H177" s="19"/>
      <c r="I177" s="19"/>
      <c r="J177" s="19"/>
      <c r="CC177" s="19"/>
    </row>
    <row r="178" spans="3:81" s="3" customFormat="1" ht="15">
      <c r="C178" s="19"/>
      <c r="E178" s="19"/>
      <c r="F178" s="19"/>
      <c r="G178" s="19"/>
      <c r="H178" s="19"/>
      <c r="I178" s="19"/>
      <c r="J178" s="19"/>
      <c r="CC178" s="19"/>
    </row>
    <row r="179" spans="3:81" s="3" customFormat="1" ht="15">
      <c r="C179" s="19"/>
      <c r="E179" s="19"/>
      <c r="F179" s="19"/>
      <c r="G179" s="19"/>
      <c r="H179" s="19"/>
      <c r="I179" s="19"/>
      <c r="J179" s="19"/>
      <c r="CC179" s="19"/>
    </row>
    <row r="180" spans="3:81" s="3" customFormat="1" ht="15">
      <c r="C180" s="19"/>
      <c r="E180" s="19"/>
      <c r="F180" s="19"/>
      <c r="G180" s="19"/>
      <c r="H180" s="19"/>
      <c r="I180" s="19"/>
      <c r="J180" s="19"/>
      <c r="CC180" s="19"/>
    </row>
    <row r="181" spans="3:81" s="3" customFormat="1" ht="15">
      <c r="C181" s="19"/>
      <c r="E181" s="19"/>
      <c r="F181" s="19"/>
      <c r="G181" s="19"/>
      <c r="H181" s="19"/>
      <c r="I181" s="19"/>
      <c r="J181" s="19"/>
      <c r="CC181" s="19"/>
    </row>
    <row r="182" spans="3:81" s="3" customFormat="1" ht="15">
      <c r="C182" s="19"/>
      <c r="E182" s="19"/>
      <c r="F182" s="19"/>
      <c r="G182" s="19"/>
      <c r="H182" s="19"/>
      <c r="I182" s="19"/>
      <c r="J182" s="19"/>
      <c r="CC182" s="19"/>
    </row>
    <row r="183" spans="3:81" s="3" customFormat="1" ht="15">
      <c r="C183" s="19"/>
      <c r="E183" s="19"/>
      <c r="F183" s="19"/>
      <c r="G183" s="19"/>
      <c r="H183" s="19"/>
      <c r="I183" s="19"/>
      <c r="J183" s="19"/>
      <c r="CC183" s="19"/>
    </row>
    <row r="184" spans="3:81" s="3" customFormat="1" ht="15">
      <c r="C184" s="19"/>
      <c r="E184" s="19"/>
      <c r="F184" s="19"/>
      <c r="G184" s="19"/>
      <c r="H184" s="19"/>
      <c r="I184" s="19"/>
      <c r="J184" s="19"/>
      <c r="CC184" s="19"/>
    </row>
    <row r="185" spans="3:81" s="3" customFormat="1" ht="15">
      <c r="C185" s="19"/>
      <c r="E185" s="19"/>
      <c r="F185" s="19"/>
      <c r="G185" s="19"/>
      <c r="H185" s="19"/>
      <c r="I185" s="19"/>
      <c r="J185" s="19"/>
      <c r="CC185" s="19"/>
    </row>
    <row r="186" spans="3:81" s="3" customFormat="1" ht="15">
      <c r="C186" s="19"/>
      <c r="E186" s="19"/>
      <c r="F186" s="19"/>
      <c r="G186" s="19"/>
      <c r="H186" s="19"/>
      <c r="I186" s="19"/>
      <c r="J186" s="19"/>
      <c r="CC186" s="19"/>
    </row>
    <row r="187" spans="3:81" s="3" customFormat="1" ht="15">
      <c r="C187" s="19"/>
      <c r="E187" s="19"/>
      <c r="F187" s="19"/>
      <c r="G187" s="19"/>
      <c r="H187" s="19"/>
      <c r="I187" s="19"/>
      <c r="J187" s="19"/>
      <c r="CC187" s="19"/>
    </row>
    <row r="188" spans="3:81" s="3" customFormat="1" ht="15">
      <c r="C188" s="19"/>
      <c r="E188" s="19"/>
      <c r="F188" s="19"/>
      <c r="G188" s="19"/>
      <c r="H188" s="19"/>
      <c r="I188" s="19"/>
      <c r="J188" s="19"/>
      <c r="CC188" s="19"/>
    </row>
    <row r="189" spans="3:81" s="3" customFormat="1" ht="15">
      <c r="C189" s="19"/>
      <c r="E189" s="19"/>
      <c r="F189" s="19"/>
      <c r="G189" s="19"/>
      <c r="H189" s="19"/>
      <c r="I189" s="19"/>
      <c r="J189" s="19"/>
      <c r="CC189" s="19"/>
    </row>
    <row r="190" spans="3:81" s="3" customFormat="1" ht="15">
      <c r="C190" s="19"/>
      <c r="E190" s="19"/>
      <c r="F190" s="19"/>
      <c r="G190" s="19"/>
      <c r="H190" s="19"/>
      <c r="I190" s="19"/>
      <c r="J190" s="19"/>
      <c r="CC190" s="19"/>
    </row>
    <row r="191" spans="3:81" s="3" customFormat="1" ht="15">
      <c r="C191" s="19"/>
      <c r="E191" s="19"/>
      <c r="F191" s="19"/>
      <c r="G191" s="19"/>
      <c r="H191" s="19"/>
      <c r="I191" s="19"/>
      <c r="J191" s="19"/>
      <c r="CC191" s="19"/>
    </row>
    <row r="192" spans="3:81" s="3" customFormat="1" ht="15">
      <c r="C192" s="19"/>
      <c r="E192" s="19"/>
      <c r="F192" s="19"/>
      <c r="G192" s="19"/>
      <c r="H192" s="19"/>
      <c r="I192" s="19"/>
      <c r="J192" s="19"/>
      <c r="CC192" s="19"/>
    </row>
    <row r="193" spans="3:81" s="3" customFormat="1" ht="15">
      <c r="C193" s="19"/>
      <c r="E193" s="19"/>
      <c r="F193" s="19"/>
      <c r="G193" s="19"/>
      <c r="H193" s="19"/>
      <c r="I193" s="19"/>
      <c r="J193" s="19"/>
      <c r="CC193" s="19"/>
    </row>
    <row r="194" spans="3:81" s="3" customFormat="1" ht="15">
      <c r="C194" s="19"/>
      <c r="E194" s="19"/>
      <c r="F194" s="19"/>
      <c r="G194" s="19"/>
      <c r="H194" s="19"/>
      <c r="I194" s="19"/>
      <c r="J194" s="19"/>
      <c r="CC194" s="19"/>
    </row>
    <row r="195" spans="3:81" s="3" customFormat="1" ht="15">
      <c r="C195" s="19"/>
      <c r="E195" s="19"/>
      <c r="F195" s="19"/>
      <c r="G195" s="19"/>
      <c r="H195" s="19"/>
      <c r="I195" s="19"/>
      <c r="J195" s="19"/>
      <c r="CC195" s="19"/>
    </row>
    <row r="196" spans="3:81" s="3" customFormat="1" ht="15">
      <c r="C196" s="19"/>
      <c r="E196" s="19"/>
      <c r="F196" s="19"/>
      <c r="G196" s="19"/>
      <c r="H196" s="19"/>
      <c r="I196" s="19"/>
      <c r="J196" s="19"/>
      <c r="CC196" s="19"/>
    </row>
    <row r="197" spans="3:81" s="3" customFormat="1" ht="15">
      <c r="C197" s="19"/>
      <c r="E197" s="19"/>
      <c r="F197" s="19"/>
      <c r="G197" s="19"/>
      <c r="H197" s="19"/>
      <c r="I197" s="19"/>
      <c r="J197" s="19"/>
      <c r="CC197" s="19"/>
    </row>
    <row r="198" spans="3:81" s="3" customFormat="1" ht="15">
      <c r="C198" s="19"/>
      <c r="E198" s="19"/>
      <c r="F198" s="19"/>
      <c r="G198" s="19"/>
      <c r="H198" s="19"/>
      <c r="I198" s="19"/>
      <c r="J198" s="19"/>
      <c r="CC198" s="19"/>
    </row>
    <row r="199" spans="3:81" s="3" customFormat="1" ht="15">
      <c r="C199" s="19"/>
      <c r="E199" s="19"/>
      <c r="F199" s="19"/>
      <c r="G199" s="19"/>
      <c r="H199" s="19"/>
      <c r="I199" s="19"/>
      <c r="J199" s="19"/>
      <c r="CC199" s="19"/>
    </row>
    <row r="200" spans="3:81" s="3" customFormat="1" ht="15">
      <c r="C200" s="19"/>
      <c r="E200" s="19"/>
      <c r="F200" s="19"/>
      <c r="G200" s="19"/>
      <c r="H200" s="19"/>
      <c r="I200" s="19"/>
      <c r="J200" s="19"/>
      <c r="CC200" s="19"/>
    </row>
    <row r="201" spans="3:81" s="3" customFormat="1" ht="15">
      <c r="C201" s="19"/>
      <c r="E201" s="19"/>
      <c r="F201" s="19"/>
      <c r="G201" s="19"/>
      <c r="H201" s="19"/>
      <c r="I201" s="19"/>
      <c r="J201" s="19"/>
      <c r="CC201" s="19"/>
    </row>
    <row r="202" spans="3:81" s="3" customFormat="1" ht="15">
      <c r="C202" s="19"/>
      <c r="E202" s="19"/>
      <c r="F202" s="19"/>
      <c r="G202" s="19"/>
      <c r="H202" s="19"/>
      <c r="I202" s="19"/>
      <c r="J202" s="19"/>
      <c r="CC202" s="19"/>
    </row>
    <row r="203" spans="3:81" s="3" customFormat="1" ht="15">
      <c r="C203" s="19"/>
      <c r="E203" s="19"/>
      <c r="F203" s="19"/>
      <c r="G203" s="19"/>
      <c r="H203" s="19"/>
      <c r="I203" s="19"/>
      <c r="J203" s="19"/>
      <c r="CC203" s="19"/>
    </row>
    <row r="204" spans="3:81" s="3" customFormat="1" ht="15">
      <c r="C204" s="19"/>
      <c r="E204" s="19"/>
      <c r="F204" s="19"/>
      <c r="G204" s="19"/>
      <c r="H204" s="19"/>
      <c r="I204" s="19"/>
      <c r="J204" s="19"/>
      <c r="CC204" s="19"/>
    </row>
    <row r="205" spans="3:81" s="3" customFormat="1" ht="15">
      <c r="C205" s="19"/>
      <c r="E205" s="19"/>
      <c r="F205" s="19"/>
      <c r="G205" s="19"/>
      <c r="H205" s="19"/>
      <c r="I205" s="19"/>
      <c r="J205" s="19"/>
      <c r="CC205" s="19"/>
    </row>
    <row r="206" spans="3:81" s="3" customFormat="1" ht="15">
      <c r="C206" s="19"/>
      <c r="E206" s="19"/>
      <c r="F206" s="19"/>
      <c r="G206" s="19"/>
      <c r="H206" s="19"/>
      <c r="I206" s="19"/>
      <c r="J206" s="19"/>
      <c r="CC206" s="19"/>
    </row>
    <row r="207" spans="3:81" s="3" customFormat="1" ht="15">
      <c r="C207" s="19"/>
      <c r="E207" s="19"/>
      <c r="F207" s="19"/>
      <c r="G207" s="19"/>
      <c r="H207" s="19"/>
      <c r="I207" s="19"/>
      <c r="J207" s="19"/>
      <c r="CC207" s="19"/>
    </row>
    <row r="208" spans="3:81" s="3" customFormat="1" ht="15">
      <c r="C208" s="19"/>
      <c r="E208" s="19"/>
      <c r="F208" s="19"/>
      <c r="G208" s="19"/>
      <c r="H208" s="19"/>
      <c r="I208" s="19"/>
      <c r="J208" s="19"/>
      <c r="CC208" s="19"/>
    </row>
    <row r="209" spans="3:81" s="3" customFormat="1" ht="15">
      <c r="C209" s="19"/>
      <c r="E209" s="19"/>
      <c r="F209" s="19"/>
      <c r="G209" s="19"/>
      <c r="H209" s="19"/>
      <c r="I209" s="19"/>
      <c r="J209" s="19"/>
      <c r="CC209" s="19"/>
    </row>
    <row r="210" spans="3:81" s="3" customFormat="1" ht="15">
      <c r="C210" s="19"/>
      <c r="E210" s="19"/>
      <c r="F210" s="19"/>
      <c r="G210" s="19"/>
      <c r="H210" s="19"/>
      <c r="I210" s="19"/>
      <c r="J210" s="19"/>
      <c r="CC210" s="19"/>
    </row>
    <row r="211" spans="3:81" s="3" customFormat="1" ht="15">
      <c r="C211" s="19"/>
      <c r="E211" s="19"/>
      <c r="F211" s="19"/>
      <c r="G211" s="19"/>
      <c r="H211" s="19"/>
      <c r="I211" s="19"/>
      <c r="J211" s="19"/>
      <c r="CC211" s="19"/>
    </row>
    <row r="212" spans="3:81" s="3" customFormat="1" ht="15">
      <c r="C212" s="19"/>
      <c r="E212" s="19"/>
      <c r="F212" s="19"/>
      <c r="G212" s="19"/>
      <c r="H212" s="19"/>
      <c r="I212" s="19"/>
      <c r="J212" s="19"/>
      <c r="CC212" s="19"/>
    </row>
    <row r="213" spans="3:81" s="3" customFormat="1" ht="15">
      <c r="C213" s="19"/>
      <c r="E213" s="19"/>
      <c r="F213" s="19"/>
      <c r="G213" s="19"/>
      <c r="H213" s="19"/>
      <c r="I213" s="19"/>
      <c r="J213" s="19"/>
      <c r="CC213" s="19"/>
    </row>
    <row r="214" spans="3:81" s="3" customFormat="1" ht="15">
      <c r="C214" s="19"/>
      <c r="E214" s="19"/>
      <c r="F214" s="19"/>
      <c r="G214" s="19"/>
      <c r="H214" s="19"/>
      <c r="I214" s="19"/>
      <c r="J214" s="19"/>
      <c r="CC214" s="19"/>
    </row>
    <row r="215" spans="3:81" s="3" customFormat="1" ht="15">
      <c r="C215" s="19"/>
      <c r="E215" s="19"/>
      <c r="F215" s="19"/>
      <c r="G215" s="19"/>
      <c r="H215" s="19"/>
      <c r="I215" s="19"/>
      <c r="J215" s="19"/>
      <c r="CC215" s="19"/>
    </row>
    <row r="216" spans="3:81" s="3" customFormat="1" ht="15">
      <c r="C216" s="19"/>
      <c r="E216" s="19"/>
      <c r="F216" s="19"/>
      <c r="G216" s="19"/>
      <c r="H216" s="19"/>
      <c r="I216" s="19"/>
      <c r="J216" s="19"/>
      <c r="CC216" s="19"/>
    </row>
    <row r="217" spans="3:81" s="3" customFormat="1" ht="15">
      <c r="C217" s="19"/>
      <c r="E217" s="19"/>
      <c r="F217" s="19"/>
      <c r="G217" s="19"/>
      <c r="H217" s="19"/>
      <c r="I217" s="19"/>
      <c r="J217" s="19"/>
      <c r="CC217" s="19"/>
    </row>
    <row r="218" spans="3:81" s="3" customFormat="1" ht="15">
      <c r="C218" s="19"/>
      <c r="E218" s="19"/>
      <c r="F218" s="19"/>
      <c r="G218" s="19"/>
      <c r="H218" s="19"/>
      <c r="I218" s="19"/>
      <c r="J218" s="19"/>
      <c r="CC218" s="19"/>
    </row>
    <row r="219" spans="3:81" s="3" customFormat="1" ht="15">
      <c r="C219" s="19"/>
      <c r="E219" s="19"/>
      <c r="F219" s="19"/>
      <c r="G219" s="19"/>
      <c r="H219" s="19"/>
      <c r="I219" s="19"/>
      <c r="J219" s="19"/>
      <c r="CC219" s="19"/>
    </row>
    <row r="220" spans="3:81" s="3" customFormat="1" ht="15">
      <c r="C220" s="19"/>
      <c r="E220" s="19"/>
      <c r="F220" s="19"/>
      <c r="G220" s="19"/>
      <c r="H220" s="19"/>
      <c r="I220" s="19"/>
      <c r="J220" s="19"/>
      <c r="CC220" s="19"/>
    </row>
    <row r="221" spans="3:81" s="3" customFormat="1" ht="15">
      <c r="C221" s="19"/>
      <c r="E221" s="19"/>
      <c r="F221" s="19"/>
      <c r="G221" s="19"/>
      <c r="H221" s="19"/>
      <c r="I221" s="19"/>
      <c r="J221" s="19"/>
      <c r="CC221" s="19"/>
    </row>
    <row r="222" spans="3:81" s="3" customFormat="1" ht="15">
      <c r="C222" s="19"/>
      <c r="E222" s="19"/>
      <c r="F222" s="19"/>
      <c r="G222" s="19"/>
      <c r="H222" s="19"/>
      <c r="I222" s="19"/>
      <c r="J222" s="19"/>
      <c r="CC222" s="19"/>
    </row>
    <row r="223" spans="3:81" s="3" customFormat="1" ht="15">
      <c r="C223" s="19"/>
      <c r="E223" s="19"/>
      <c r="F223" s="19"/>
      <c r="G223" s="19"/>
      <c r="H223" s="19"/>
      <c r="I223" s="19"/>
      <c r="J223" s="19"/>
      <c r="CC223" s="19"/>
    </row>
    <row r="224" spans="3:81" s="3" customFormat="1" ht="15">
      <c r="C224" s="19"/>
      <c r="E224" s="19"/>
      <c r="F224" s="19"/>
      <c r="G224" s="19"/>
      <c r="H224" s="19"/>
      <c r="I224" s="19"/>
      <c r="J224" s="19"/>
      <c r="CC224" s="19"/>
    </row>
    <row r="225" spans="3:81" s="3" customFormat="1" ht="15">
      <c r="C225" s="19"/>
      <c r="E225" s="19"/>
      <c r="F225" s="19"/>
      <c r="G225" s="19"/>
      <c r="H225" s="19"/>
      <c r="I225" s="19"/>
      <c r="J225" s="19"/>
      <c r="CC225" s="19"/>
    </row>
    <row r="226" spans="3:81" s="3" customFormat="1" ht="15">
      <c r="C226" s="19"/>
      <c r="E226" s="19"/>
      <c r="F226" s="19"/>
      <c r="G226" s="19"/>
      <c r="H226" s="19"/>
      <c r="I226" s="19"/>
      <c r="J226" s="19"/>
      <c r="CC226" s="19"/>
    </row>
    <row r="227" spans="3:81" s="3" customFormat="1" ht="15">
      <c r="C227" s="19"/>
      <c r="E227" s="19"/>
      <c r="F227" s="19"/>
      <c r="G227" s="19"/>
      <c r="H227" s="19"/>
      <c r="I227" s="19"/>
      <c r="J227" s="19"/>
      <c r="CC227" s="19"/>
    </row>
    <row r="228" spans="3:81" s="3" customFormat="1" ht="15">
      <c r="C228" s="19"/>
      <c r="E228" s="19"/>
      <c r="F228" s="19"/>
      <c r="G228" s="19"/>
      <c r="H228" s="19"/>
      <c r="I228" s="19"/>
      <c r="J228" s="19"/>
      <c r="CC228" s="19"/>
    </row>
    <row r="229" spans="3:81" s="3" customFormat="1" ht="15">
      <c r="C229" s="19"/>
      <c r="E229" s="19"/>
      <c r="F229" s="19"/>
      <c r="G229" s="19"/>
      <c r="H229" s="19"/>
      <c r="I229" s="19"/>
      <c r="J229" s="19"/>
      <c r="CC229" s="19"/>
    </row>
    <row r="230" spans="3:81" s="3" customFormat="1" ht="15">
      <c r="C230" s="19"/>
      <c r="E230" s="19"/>
      <c r="F230" s="19"/>
      <c r="G230" s="19"/>
      <c r="H230" s="19"/>
      <c r="I230" s="19"/>
      <c r="J230" s="19"/>
      <c r="CC230" s="19"/>
    </row>
    <row r="231" spans="3:81" s="3" customFormat="1" ht="15">
      <c r="C231" s="19"/>
      <c r="E231" s="19"/>
      <c r="F231" s="19"/>
      <c r="G231" s="19"/>
      <c r="H231" s="19"/>
      <c r="I231" s="19"/>
      <c r="J231" s="19"/>
      <c r="CC231" s="19"/>
    </row>
    <row r="232" spans="3:81" s="3" customFormat="1" ht="15">
      <c r="C232" s="19"/>
      <c r="E232" s="19"/>
      <c r="F232" s="19"/>
      <c r="G232" s="19"/>
      <c r="H232" s="19"/>
      <c r="I232" s="19"/>
      <c r="J232" s="19"/>
      <c r="CC232" s="19"/>
    </row>
    <row r="233" spans="3:81" s="3" customFormat="1" ht="15">
      <c r="C233" s="19"/>
      <c r="E233" s="19"/>
      <c r="F233" s="19"/>
      <c r="G233" s="19"/>
      <c r="H233" s="19"/>
      <c r="I233" s="19"/>
      <c r="J233" s="19"/>
      <c r="CC233" s="19"/>
    </row>
    <row r="234" spans="3:81" s="3" customFormat="1" ht="15">
      <c r="C234" s="19"/>
      <c r="E234" s="19"/>
      <c r="F234" s="19"/>
      <c r="G234" s="19"/>
      <c r="H234" s="19"/>
      <c r="I234" s="19"/>
      <c r="J234" s="19"/>
      <c r="CC234" s="19"/>
    </row>
    <row r="235" spans="3:81" s="3" customFormat="1" ht="15">
      <c r="C235" s="19"/>
      <c r="E235" s="19"/>
      <c r="F235" s="19"/>
      <c r="G235" s="19"/>
      <c r="H235" s="19"/>
      <c r="I235" s="19"/>
      <c r="J235" s="19"/>
      <c r="CC235" s="19"/>
    </row>
    <row r="236" spans="3:81" s="3" customFormat="1" ht="15">
      <c r="C236" s="19"/>
      <c r="E236" s="19"/>
      <c r="F236" s="19"/>
      <c r="G236" s="19"/>
      <c r="H236" s="19"/>
      <c r="I236" s="19"/>
      <c r="J236" s="19"/>
      <c r="CC236" s="19"/>
    </row>
    <row r="237" spans="3:81" s="3" customFormat="1" ht="15">
      <c r="C237" s="19"/>
      <c r="E237" s="19"/>
      <c r="F237" s="19"/>
      <c r="G237" s="19"/>
      <c r="H237" s="19"/>
      <c r="I237" s="19"/>
      <c r="J237" s="19"/>
      <c r="CC237" s="19"/>
    </row>
    <row r="238" spans="3:81" s="3" customFormat="1" ht="15">
      <c r="C238" s="19"/>
      <c r="E238" s="19"/>
      <c r="F238" s="19"/>
      <c r="G238" s="19"/>
      <c r="H238" s="19"/>
      <c r="I238" s="19"/>
      <c r="J238" s="19"/>
      <c r="CC238" s="19"/>
    </row>
    <row r="239" spans="3:81" s="3" customFormat="1" ht="15">
      <c r="C239" s="19"/>
      <c r="E239" s="19"/>
      <c r="F239" s="19"/>
      <c r="G239" s="19"/>
      <c r="H239" s="19"/>
      <c r="I239" s="19"/>
      <c r="J239" s="19"/>
      <c r="CC239" s="19"/>
    </row>
    <row r="240" spans="3:81" s="3" customFormat="1" ht="15">
      <c r="C240" s="19"/>
      <c r="E240" s="19"/>
      <c r="F240" s="19"/>
      <c r="G240" s="19"/>
      <c r="H240" s="19"/>
      <c r="I240" s="19"/>
      <c r="J240" s="19"/>
      <c r="CC240" s="19"/>
    </row>
    <row r="241" spans="3:81" s="3" customFormat="1" ht="15">
      <c r="C241" s="19"/>
      <c r="E241" s="19"/>
      <c r="F241" s="19"/>
      <c r="G241" s="19"/>
      <c r="H241" s="19"/>
      <c r="I241" s="19"/>
      <c r="J241" s="19"/>
      <c r="CC241" s="19"/>
    </row>
    <row r="242" spans="3:81" s="3" customFormat="1" ht="15">
      <c r="C242" s="19"/>
      <c r="E242" s="19"/>
      <c r="F242" s="19"/>
      <c r="G242" s="19"/>
      <c r="H242" s="19"/>
      <c r="I242" s="19"/>
      <c r="J242" s="19"/>
      <c r="CC242" s="19"/>
    </row>
    <row r="243" spans="3:81" s="3" customFormat="1" ht="15">
      <c r="C243" s="19"/>
      <c r="E243" s="19"/>
      <c r="F243" s="19"/>
      <c r="G243" s="19"/>
      <c r="H243" s="19"/>
      <c r="I243" s="19"/>
      <c r="J243" s="19"/>
      <c r="CC243" s="19"/>
    </row>
    <row r="244" spans="3:81" s="3" customFormat="1" ht="15">
      <c r="C244" s="19"/>
      <c r="E244" s="19"/>
      <c r="F244" s="19"/>
      <c r="G244" s="19"/>
      <c r="H244" s="19"/>
      <c r="I244" s="19"/>
      <c r="J244" s="19"/>
      <c r="CC244" s="19"/>
    </row>
    <row r="245" spans="3:81" s="3" customFormat="1" ht="15">
      <c r="C245" s="19"/>
      <c r="E245" s="19"/>
      <c r="F245" s="19"/>
      <c r="G245" s="19"/>
      <c r="H245" s="19"/>
      <c r="I245" s="19"/>
      <c r="J245" s="19"/>
      <c r="CC245" s="19"/>
    </row>
    <row r="246" spans="3:81" s="3" customFormat="1" ht="15">
      <c r="C246" s="19"/>
      <c r="E246" s="19"/>
      <c r="F246" s="19"/>
      <c r="G246" s="19"/>
      <c r="H246" s="19"/>
      <c r="I246" s="19"/>
      <c r="J246" s="19"/>
      <c r="CC246" s="19"/>
    </row>
    <row r="247" spans="3:81" s="3" customFormat="1" ht="15">
      <c r="C247" s="19"/>
      <c r="E247" s="19"/>
      <c r="F247" s="19"/>
      <c r="G247" s="19"/>
      <c r="H247" s="19"/>
      <c r="I247" s="19"/>
      <c r="J247" s="19"/>
      <c r="CC247" s="19"/>
    </row>
    <row r="248" spans="3:81" s="3" customFormat="1" ht="15">
      <c r="C248" s="19"/>
      <c r="E248" s="19"/>
      <c r="F248" s="19"/>
      <c r="G248" s="19"/>
      <c r="H248" s="19"/>
      <c r="I248" s="19"/>
      <c r="J248" s="19"/>
      <c r="CC248" s="19"/>
    </row>
    <row r="249" spans="3:81" s="3" customFormat="1" ht="15">
      <c r="C249" s="19"/>
      <c r="E249" s="19"/>
      <c r="F249" s="19"/>
      <c r="G249" s="19"/>
      <c r="H249" s="19"/>
      <c r="I249" s="19"/>
      <c r="J249" s="19"/>
      <c r="CC249" s="19"/>
    </row>
    <row r="250" spans="3:81" s="3" customFormat="1" ht="15">
      <c r="C250" s="19"/>
      <c r="E250" s="19"/>
      <c r="F250" s="19"/>
      <c r="G250" s="19"/>
      <c r="H250" s="19"/>
      <c r="I250" s="19"/>
      <c r="J250" s="19"/>
      <c r="CC250" s="19"/>
    </row>
    <row r="251" spans="3:81" s="3" customFormat="1" ht="15">
      <c r="C251" s="19"/>
      <c r="E251" s="19"/>
      <c r="F251" s="19"/>
      <c r="G251" s="19"/>
      <c r="H251" s="19"/>
      <c r="I251" s="19"/>
      <c r="J251" s="19"/>
      <c r="CC251" s="19"/>
    </row>
    <row r="252" spans="3:81" s="3" customFormat="1" ht="15">
      <c r="C252" s="19"/>
      <c r="E252" s="19"/>
      <c r="F252" s="19"/>
      <c r="G252" s="19"/>
      <c r="H252" s="19"/>
      <c r="I252" s="19"/>
      <c r="J252" s="19"/>
      <c r="CC252" s="19"/>
    </row>
    <row r="253" spans="3:81" s="3" customFormat="1" ht="15">
      <c r="C253" s="19"/>
      <c r="E253" s="19"/>
      <c r="F253" s="19"/>
      <c r="G253" s="19"/>
      <c r="H253" s="19"/>
      <c r="I253" s="19"/>
      <c r="J253" s="19"/>
      <c r="CC253" s="19"/>
    </row>
    <row r="254" spans="3:81" s="3" customFormat="1" ht="15">
      <c r="C254" s="19"/>
      <c r="E254" s="19"/>
      <c r="F254" s="19"/>
      <c r="G254" s="19"/>
      <c r="H254" s="19"/>
      <c r="I254" s="19"/>
      <c r="J254" s="19"/>
      <c r="CC254" s="19"/>
    </row>
    <row r="255" spans="3:81" s="3" customFormat="1" ht="15">
      <c r="C255" s="19"/>
      <c r="E255" s="19"/>
      <c r="F255" s="19"/>
      <c r="G255" s="19"/>
      <c r="H255" s="19"/>
      <c r="I255" s="19"/>
      <c r="J255" s="19"/>
      <c r="CC255" s="19"/>
    </row>
    <row r="256" spans="3:81" s="3" customFormat="1" ht="15">
      <c r="C256" s="19"/>
      <c r="E256" s="19"/>
      <c r="F256" s="19"/>
      <c r="G256" s="19"/>
      <c r="H256" s="19"/>
      <c r="I256" s="19"/>
      <c r="J256" s="19"/>
      <c r="CC256" s="19"/>
    </row>
    <row r="257" spans="3:81" s="3" customFormat="1" ht="15">
      <c r="C257" s="19"/>
      <c r="E257" s="19"/>
      <c r="F257" s="19"/>
      <c r="G257" s="19"/>
      <c r="H257" s="19"/>
      <c r="I257" s="19"/>
      <c r="J257" s="19"/>
      <c r="CC257" s="19"/>
    </row>
    <row r="258" spans="3:81" s="3" customFormat="1" ht="15">
      <c r="C258" s="19"/>
      <c r="E258" s="19"/>
      <c r="F258" s="19"/>
      <c r="G258" s="19"/>
      <c r="H258" s="19"/>
      <c r="I258" s="19"/>
      <c r="J258" s="19"/>
      <c r="CC258" s="19"/>
    </row>
    <row r="259" spans="3:81" s="3" customFormat="1" ht="15">
      <c r="C259" s="19"/>
      <c r="E259" s="19"/>
      <c r="F259" s="19"/>
      <c r="G259" s="19"/>
      <c r="H259" s="19"/>
      <c r="I259" s="19"/>
      <c r="J259" s="19"/>
      <c r="CC259" s="19"/>
    </row>
    <row r="260" spans="3:81" s="3" customFormat="1" ht="15">
      <c r="C260" s="19"/>
      <c r="E260" s="19"/>
      <c r="F260" s="19"/>
      <c r="G260" s="19"/>
      <c r="H260" s="19"/>
      <c r="I260" s="19"/>
      <c r="J260" s="19"/>
      <c r="CC260" s="19"/>
    </row>
    <row r="261" spans="3:81" s="3" customFormat="1" ht="15">
      <c r="C261" s="19"/>
      <c r="E261" s="19"/>
      <c r="F261" s="19"/>
      <c r="G261" s="19"/>
      <c r="H261" s="19"/>
      <c r="I261" s="19"/>
      <c r="J261" s="19"/>
      <c r="CC261" s="19"/>
    </row>
    <row r="262" spans="3:81" s="3" customFormat="1" ht="15">
      <c r="C262" s="19"/>
      <c r="E262" s="19"/>
      <c r="F262" s="19"/>
      <c r="G262" s="19"/>
      <c r="H262" s="19"/>
      <c r="I262" s="19"/>
      <c r="J262" s="19"/>
      <c r="CC262" s="19"/>
    </row>
    <row r="263" spans="3:81" s="3" customFormat="1" ht="15">
      <c r="C263" s="19"/>
      <c r="E263" s="19"/>
      <c r="F263" s="19"/>
      <c r="G263" s="19"/>
      <c r="H263" s="19"/>
      <c r="I263" s="19"/>
      <c r="J263" s="19"/>
      <c r="CC263" s="19"/>
    </row>
    <row r="264" spans="3:81" s="3" customFormat="1" ht="15">
      <c r="C264" s="19"/>
      <c r="E264" s="19"/>
      <c r="F264" s="19"/>
      <c r="G264" s="19"/>
      <c r="H264" s="19"/>
      <c r="I264" s="19"/>
      <c r="J264" s="19"/>
      <c r="CC264" s="19"/>
    </row>
    <row r="265" spans="3:81" s="3" customFormat="1" ht="15">
      <c r="C265" s="19"/>
      <c r="E265" s="19"/>
      <c r="F265" s="19"/>
      <c r="G265" s="19"/>
      <c r="H265" s="19"/>
      <c r="I265" s="19"/>
      <c r="J265" s="19"/>
      <c r="CC265" s="19"/>
    </row>
    <row r="266" spans="3:81" s="3" customFormat="1" ht="15">
      <c r="C266" s="19"/>
      <c r="E266" s="19"/>
      <c r="F266" s="19"/>
      <c r="G266" s="19"/>
      <c r="H266" s="19"/>
      <c r="I266" s="19"/>
      <c r="J266" s="19"/>
      <c r="CC266" s="19"/>
    </row>
    <row r="267" spans="3:81" s="3" customFormat="1" ht="15">
      <c r="C267" s="19"/>
      <c r="E267" s="19"/>
      <c r="F267" s="19"/>
      <c r="G267" s="19"/>
      <c r="H267" s="19"/>
      <c r="I267" s="19"/>
      <c r="J267" s="19"/>
      <c r="CC267" s="19"/>
    </row>
    <row r="268" spans="3:81" s="3" customFormat="1" ht="15">
      <c r="C268" s="19"/>
      <c r="E268" s="19"/>
      <c r="F268" s="19"/>
      <c r="G268" s="19"/>
      <c r="H268" s="19"/>
      <c r="I268" s="19"/>
      <c r="J268" s="19"/>
      <c r="CC268" s="19"/>
    </row>
    <row r="269" spans="3:81" s="3" customFormat="1" ht="15">
      <c r="C269" s="19"/>
      <c r="E269" s="19"/>
      <c r="F269" s="19"/>
      <c r="G269" s="19"/>
      <c r="H269" s="19"/>
      <c r="I269" s="19"/>
      <c r="J269" s="19"/>
      <c r="CC269" s="19"/>
    </row>
    <row r="270" spans="3:81" s="3" customFormat="1" ht="15">
      <c r="C270" s="19"/>
      <c r="E270" s="19"/>
      <c r="F270" s="19"/>
      <c r="G270" s="19"/>
      <c r="H270" s="19"/>
      <c r="I270" s="19"/>
      <c r="J270" s="19"/>
      <c r="CC270" s="19"/>
    </row>
    <row r="271" spans="3:81" s="3" customFormat="1" ht="15">
      <c r="C271" s="19"/>
      <c r="E271" s="19"/>
      <c r="F271" s="19"/>
      <c r="G271" s="19"/>
      <c r="H271" s="19"/>
      <c r="I271" s="19"/>
      <c r="J271" s="19"/>
      <c r="CC271" s="19"/>
    </row>
    <row r="272" spans="3:81" s="3" customFormat="1" ht="15">
      <c r="C272" s="19"/>
      <c r="E272" s="19"/>
      <c r="F272" s="19"/>
      <c r="G272" s="19"/>
      <c r="H272" s="19"/>
      <c r="I272" s="19"/>
      <c r="J272" s="19"/>
      <c r="CC272" s="19"/>
    </row>
    <row r="273" spans="3:81" s="3" customFormat="1" ht="15">
      <c r="C273" s="19"/>
      <c r="E273" s="19"/>
      <c r="F273" s="19"/>
      <c r="G273" s="19"/>
      <c r="H273" s="19"/>
      <c r="I273" s="19"/>
      <c r="J273" s="19"/>
      <c r="CC273" s="19"/>
    </row>
    <row r="274" spans="3:81" s="3" customFormat="1" ht="15">
      <c r="C274" s="19"/>
      <c r="E274" s="19"/>
      <c r="F274" s="19"/>
      <c r="G274" s="19"/>
      <c r="H274" s="19"/>
      <c r="I274" s="19"/>
      <c r="J274" s="19"/>
      <c r="CC274" s="19"/>
    </row>
    <row r="275" spans="3:81" s="3" customFormat="1" ht="15">
      <c r="C275" s="19"/>
      <c r="E275" s="19"/>
      <c r="F275" s="19"/>
      <c r="G275" s="19"/>
      <c r="H275" s="19"/>
      <c r="I275" s="19"/>
      <c r="J275" s="19"/>
      <c r="CC275" s="19"/>
    </row>
    <row r="276" spans="3:81" s="3" customFormat="1" ht="15">
      <c r="C276" s="19"/>
      <c r="E276" s="19"/>
      <c r="F276" s="19"/>
      <c r="G276" s="19"/>
      <c r="H276" s="19"/>
      <c r="I276" s="19"/>
      <c r="J276" s="19"/>
      <c r="CC276" s="19"/>
    </row>
    <row r="277" spans="3:81" s="3" customFormat="1" ht="15">
      <c r="C277" s="19"/>
      <c r="E277" s="19"/>
      <c r="F277" s="19"/>
      <c r="G277" s="19"/>
      <c r="H277" s="19"/>
      <c r="I277" s="19"/>
      <c r="J277" s="19"/>
      <c r="CC277" s="19"/>
    </row>
    <row r="278" spans="3:81" s="3" customFormat="1" ht="15">
      <c r="C278" s="19"/>
      <c r="E278" s="19"/>
      <c r="F278" s="19"/>
      <c r="G278" s="19"/>
      <c r="H278" s="19"/>
      <c r="I278" s="19"/>
      <c r="J278" s="19"/>
      <c r="CC278" s="19"/>
    </row>
    <row r="279" spans="3:81" s="3" customFormat="1" ht="15">
      <c r="C279" s="19"/>
      <c r="E279" s="19"/>
      <c r="F279" s="19"/>
      <c r="G279" s="19"/>
      <c r="H279" s="19"/>
      <c r="I279" s="19"/>
      <c r="J279" s="19"/>
      <c r="CC279" s="19"/>
    </row>
    <row r="280" spans="3:81" s="3" customFormat="1" ht="15">
      <c r="C280" s="19"/>
      <c r="E280" s="19"/>
      <c r="F280" s="19"/>
      <c r="G280" s="19"/>
      <c r="H280" s="19"/>
      <c r="I280" s="19"/>
      <c r="J280" s="19"/>
      <c r="CC280" s="19"/>
    </row>
    <row r="281" spans="3:81" s="3" customFormat="1" ht="15">
      <c r="C281" s="19"/>
      <c r="E281" s="19"/>
      <c r="F281" s="19"/>
      <c r="G281" s="19"/>
      <c r="H281" s="19"/>
      <c r="I281" s="19"/>
      <c r="J281" s="19"/>
      <c r="CC281" s="19"/>
    </row>
    <row r="282" spans="3:81" s="3" customFormat="1" ht="15">
      <c r="C282" s="19"/>
      <c r="E282" s="19"/>
      <c r="F282" s="19"/>
      <c r="G282" s="19"/>
      <c r="H282" s="19"/>
      <c r="I282" s="19"/>
      <c r="J282" s="19"/>
      <c r="CC282" s="19"/>
    </row>
    <row r="283" spans="3:81" s="3" customFormat="1" ht="15">
      <c r="C283" s="19"/>
      <c r="E283" s="19"/>
      <c r="F283" s="19"/>
      <c r="G283" s="19"/>
      <c r="H283" s="19"/>
      <c r="I283" s="19"/>
      <c r="J283" s="19"/>
      <c r="CC283" s="19"/>
    </row>
    <row r="284" spans="3:81" s="3" customFormat="1" ht="15">
      <c r="C284" s="19"/>
      <c r="E284" s="19"/>
      <c r="F284" s="19"/>
      <c r="G284" s="19"/>
      <c r="H284" s="19"/>
      <c r="I284" s="19"/>
      <c r="J284" s="19"/>
      <c r="CC284" s="19"/>
    </row>
    <row r="285" spans="3:81" s="3" customFormat="1" ht="15">
      <c r="C285" s="19"/>
      <c r="E285" s="19"/>
      <c r="F285" s="19"/>
      <c r="G285" s="19"/>
      <c r="H285" s="19"/>
      <c r="I285" s="19"/>
      <c r="J285" s="19"/>
      <c r="CC285" s="19"/>
    </row>
    <row r="286" spans="3:81" s="3" customFormat="1" ht="15">
      <c r="C286" s="19"/>
      <c r="E286" s="19"/>
      <c r="F286" s="19"/>
      <c r="G286" s="19"/>
      <c r="H286" s="19"/>
      <c r="I286" s="19"/>
      <c r="J286" s="19"/>
      <c r="CC286" s="19"/>
    </row>
    <row r="287" spans="3:81" s="3" customFormat="1" ht="15">
      <c r="C287" s="19"/>
      <c r="E287" s="19"/>
      <c r="F287" s="19"/>
      <c r="G287" s="19"/>
      <c r="H287" s="19"/>
      <c r="I287" s="19"/>
      <c r="J287" s="19"/>
      <c r="CC287" s="19"/>
    </row>
    <row r="288" spans="3:81" s="3" customFormat="1" ht="15">
      <c r="C288" s="19"/>
      <c r="E288" s="19"/>
      <c r="F288" s="19"/>
      <c r="G288" s="19"/>
      <c r="H288" s="19"/>
      <c r="I288" s="19"/>
      <c r="J288" s="19"/>
      <c r="CC288" s="19"/>
    </row>
    <row r="289" spans="3:81" s="3" customFormat="1" ht="15">
      <c r="C289" s="19"/>
      <c r="E289" s="19"/>
      <c r="F289" s="19"/>
      <c r="G289" s="19"/>
      <c r="H289" s="19"/>
      <c r="I289" s="19"/>
      <c r="J289" s="19"/>
      <c r="CC289" s="19"/>
    </row>
    <row r="290" spans="3:81" s="3" customFormat="1" ht="15">
      <c r="C290" s="19"/>
      <c r="E290" s="19"/>
      <c r="F290" s="19"/>
      <c r="G290" s="19"/>
      <c r="H290" s="19"/>
      <c r="I290" s="19"/>
      <c r="J290" s="19"/>
      <c r="CC290" s="19"/>
    </row>
    <row r="291" spans="3:81" s="3" customFormat="1" ht="15">
      <c r="C291" s="19"/>
      <c r="E291" s="19"/>
      <c r="F291" s="19"/>
      <c r="G291" s="19"/>
      <c r="H291" s="19"/>
      <c r="I291" s="19"/>
      <c r="J291" s="19"/>
      <c r="CC291" s="19"/>
    </row>
    <row r="292" spans="3:81" s="3" customFormat="1" ht="15">
      <c r="C292" s="19"/>
      <c r="E292" s="19"/>
      <c r="F292" s="19"/>
      <c r="G292" s="19"/>
      <c r="H292" s="19"/>
      <c r="I292" s="19"/>
      <c r="J292" s="19"/>
      <c r="CC292" s="19"/>
    </row>
    <row r="293" spans="3:81" s="3" customFormat="1" ht="15">
      <c r="C293" s="19"/>
      <c r="E293" s="19"/>
      <c r="F293" s="19"/>
      <c r="G293" s="19"/>
      <c r="H293" s="19"/>
      <c r="I293" s="19"/>
      <c r="J293" s="19"/>
      <c r="CC293" s="19"/>
    </row>
    <row r="294" spans="3:81" s="3" customFormat="1" ht="15">
      <c r="C294" s="19"/>
      <c r="E294" s="19"/>
      <c r="F294" s="19"/>
      <c r="G294" s="19"/>
      <c r="H294" s="19"/>
      <c r="I294" s="19"/>
      <c r="J294" s="19"/>
      <c r="CC294" s="19"/>
    </row>
    <row r="295" spans="3:81" s="3" customFormat="1" ht="15">
      <c r="C295" s="19"/>
      <c r="E295" s="19"/>
      <c r="F295" s="19"/>
      <c r="G295" s="19"/>
      <c r="H295" s="19"/>
      <c r="I295" s="19"/>
      <c r="J295" s="19"/>
      <c r="CC295" s="19"/>
    </row>
    <row r="296" spans="3:81" s="3" customFormat="1" ht="15">
      <c r="C296" s="19"/>
      <c r="E296" s="19"/>
      <c r="F296" s="19"/>
      <c r="G296" s="19"/>
      <c r="H296" s="19"/>
      <c r="I296" s="19"/>
      <c r="J296" s="19"/>
      <c r="CC296" s="19"/>
    </row>
    <row r="297" spans="3:81" s="3" customFormat="1" ht="15">
      <c r="C297" s="19"/>
      <c r="E297" s="19"/>
      <c r="F297" s="19"/>
      <c r="G297" s="19"/>
      <c r="H297" s="19"/>
      <c r="I297" s="19"/>
      <c r="J297" s="19"/>
      <c r="CC297" s="19"/>
    </row>
    <row r="298" spans="3:81" s="3" customFormat="1" ht="15">
      <c r="C298" s="19"/>
      <c r="E298" s="19"/>
      <c r="F298" s="19"/>
      <c r="G298" s="19"/>
      <c r="H298" s="19"/>
      <c r="I298" s="19"/>
      <c r="J298" s="19"/>
      <c r="CC298" s="19"/>
    </row>
    <row r="299" spans="3:81" s="3" customFormat="1" ht="15">
      <c r="C299" s="19"/>
      <c r="E299" s="19"/>
      <c r="F299" s="19"/>
      <c r="G299" s="19"/>
      <c r="H299" s="19"/>
      <c r="I299" s="19"/>
      <c r="J299" s="19"/>
      <c r="CC299" s="19"/>
    </row>
    <row r="300" spans="3:81" s="3" customFormat="1" ht="15">
      <c r="C300" s="19"/>
      <c r="E300" s="19"/>
      <c r="F300" s="19"/>
      <c r="G300" s="19"/>
      <c r="H300" s="19"/>
      <c r="I300" s="19"/>
      <c r="J300" s="19"/>
      <c r="CC300" s="19"/>
    </row>
    <row r="301" spans="3:81" s="3" customFormat="1" ht="15">
      <c r="C301" s="19"/>
      <c r="E301" s="19"/>
      <c r="F301" s="19"/>
      <c r="G301" s="19"/>
      <c r="H301" s="19"/>
      <c r="I301" s="19"/>
      <c r="J301" s="19"/>
      <c r="CC301" s="19"/>
    </row>
    <row r="302" spans="3:81" s="3" customFormat="1" ht="15">
      <c r="C302" s="19"/>
      <c r="E302" s="19"/>
      <c r="F302" s="19"/>
      <c r="G302" s="19"/>
      <c r="H302" s="19"/>
      <c r="I302" s="19"/>
      <c r="J302" s="19"/>
      <c r="CC302" s="19"/>
    </row>
    <row r="303" spans="3:81" s="3" customFormat="1" ht="15">
      <c r="C303" s="19"/>
      <c r="E303" s="19"/>
      <c r="F303" s="19"/>
      <c r="G303" s="19"/>
      <c r="H303" s="19"/>
      <c r="I303" s="19"/>
      <c r="J303" s="19"/>
      <c r="CC303" s="19"/>
    </row>
    <row r="304" spans="3:81" s="3" customFormat="1" ht="15">
      <c r="C304" s="19"/>
      <c r="E304" s="19"/>
      <c r="F304" s="19"/>
      <c r="G304" s="19"/>
      <c r="H304" s="19"/>
      <c r="I304" s="19"/>
      <c r="J304" s="19"/>
      <c r="CC304" s="19"/>
    </row>
    <row r="305" spans="3:81" s="3" customFormat="1" ht="15">
      <c r="C305" s="19"/>
      <c r="E305" s="19"/>
      <c r="F305" s="19"/>
      <c r="G305" s="19"/>
      <c r="H305" s="19"/>
      <c r="I305" s="19"/>
      <c r="J305" s="19"/>
      <c r="CC305" s="19"/>
    </row>
    <row r="306" spans="3:81" s="3" customFormat="1" ht="15">
      <c r="C306" s="19"/>
      <c r="E306" s="19"/>
      <c r="F306" s="19"/>
      <c r="G306" s="19"/>
      <c r="H306" s="19"/>
      <c r="I306" s="19"/>
      <c r="J306" s="19"/>
      <c r="CC306" s="19"/>
    </row>
    <row r="307" spans="3:81">
      <c r="C307" s="6"/>
      <c r="E307" s="6"/>
      <c r="F307" s="6"/>
      <c r="G307" s="6"/>
      <c r="H307" s="6"/>
      <c r="I307" s="6"/>
      <c r="J307" s="6"/>
    </row>
    <row r="308" spans="3:81">
      <c r="C308" s="6"/>
      <c r="E308" s="6"/>
      <c r="F308" s="6"/>
      <c r="G308" s="6"/>
      <c r="H308" s="6"/>
      <c r="I308" s="6"/>
      <c r="J308" s="6"/>
    </row>
    <row r="309" spans="3:81">
      <c r="C309" s="6"/>
      <c r="E309" s="6"/>
      <c r="F309" s="6"/>
      <c r="G309" s="6"/>
      <c r="H309" s="6"/>
      <c r="I309" s="6"/>
      <c r="J309" s="6"/>
    </row>
    <row r="310" spans="3:81">
      <c r="C310" s="6"/>
      <c r="E310" s="6"/>
      <c r="F310" s="6"/>
      <c r="G310" s="6"/>
      <c r="H310" s="6"/>
      <c r="I310" s="6"/>
      <c r="J310" s="6"/>
    </row>
    <row r="311" spans="3:81">
      <c r="C311" s="6"/>
      <c r="E311" s="6"/>
      <c r="F311" s="6"/>
      <c r="G311" s="6"/>
      <c r="H311" s="6"/>
      <c r="I311" s="6"/>
      <c r="J311" s="6"/>
    </row>
    <row r="312" spans="3:81">
      <c r="C312" s="6"/>
      <c r="E312" s="6"/>
      <c r="F312" s="6"/>
      <c r="G312" s="6"/>
      <c r="H312" s="6"/>
      <c r="I312" s="6"/>
      <c r="J312" s="6"/>
    </row>
    <row r="313" spans="3:81">
      <c r="C313" s="6"/>
      <c r="E313" s="6"/>
      <c r="F313" s="6"/>
      <c r="G313" s="6"/>
      <c r="H313" s="6"/>
      <c r="I313" s="6"/>
      <c r="J313" s="6"/>
    </row>
    <row r="314" spans="3:81">
      <c r="C314" s="6"/>
      <c r="E314" s="6"/>
      <c r="F314" s="6"/>
      <c r="G314" s="6"/>
      <c r="H314" s="6"/>
      <c r="I314" s="6"/>
      <c r="J314" s="6"/>
    </row>
    <row r="315" spans="3:81">
      <c r="C315" s="6"/>
      <c r="E315" s="6"/>
      <c r="F315" s="6"/>
      <c r="G315" s="6"/>
      <c r="H315" s="6"/>
      <c r="I315" s="6"/>
      <c r="J315" s="6"/>
    </row>
    <row r="316" spans="3:81">
      <c r="C316" s="6"/>
      <c r="E316" s="6"/>
      <c r="F316" s="6"/>
      <c r="G316" s="6"/>
      <c r="H316" s="6"/>
      <c r="I316" s="6"/>
      <c r="J316" s="6"/>
    </row>
    <row r="317" spans="3:81">
      <c r="C317" s="6"/>
      <c r="E317" s="6"/>
      <c r="F317" s="6"/>
      <c r="G317" s="6"/>
      <c r="H317" s="6"/>
      <c r="I317" s="6"/>
      <c r="J317" s="6"/>
    </row>
    <row r="318" spans="3:81">
      <c r="C318" s="6"/>
      <c r="E318" s="6"/>
      <c r="F318" s="6"/>
      <c r="G318" s="6"/>
      <c r="H318" s="6"/>
      <c r="I318" s="6"/>
      <c r="J318" s="6"/>
    </row>
    <row r="319" spans="3:81">
      <c r="C319" s="6"/>
      <c r="E319" s="6"/>
      <c r="F319" s="6"/>
      <c r="G319" s="6"/>
      <c r="H319" s="6"/>
      <c r="I319" s="6"/>
      <c r="J319" s="6"/>
    </row>
    <row r="320" spans="3:81">
      <c r="C320" s="6"/>
      <c r="E320" s="6"/>
      <c r="F320" s="6"/>
      <c r="G320" s="6"/>
      <c r="H320" s="6"/>
      <c r="I320" s="6"/>
      <c r="J320" s="6"/>
    </row>
    <row r="321" spans="3:10">
      <c r="C321" s="6"/>
      <c r="E321" s="6"/>
      <c r="F321" s="6"/>
      <c r="G321" s="6"/>
      <c r="H321" s="6"/>
      <c r="I321" s="6"/>
      <c r="J321" s="6"/>
    </row>
    <row r="322" spans="3:10">
      <c r="C322" s="6"/>
      <c r="E322" s="6"/>
      <c r="F322" s="6"/>
      <c r="G322" s="6"/>
      <c r="H322" s="6"/>
      <c r="I322" s="6"/>
      <c r="J322" s="6"/>
    </row>
    <row r="323" spans="3:10">
      <c r="C323" s="6"/>
      <c r="E323" s="6"/>
      <c r="F323" s="6"/>
      <c r="G323" s="6"/>
      <c r="H323" s="6"/>
      <c r="I323" s="6"/>
      <c r="J323" s="6"/>
    </row>
    <row r="324" spans="3:10">
      <c r="C324" s="6"/>
      <c r="E324" s="6"/>
      <c r="F324" s="6"/>
      <c r="G324" s="6"/>
      <c r="H324" s="6"/>
      <c r="I324" s="6"/>
      <c r="J324" s="6"/>
    </row>
    <row r="325" spans="3:10">
      <c r="C325" s="6"/>
      <c r="E325" s="6"/>
      <c r="F325" s="6"/>
      <c r="G325" s="6"/>
      <c r="H325" s="6"/>
      <c r="I325" s="6"/>
      <c r="J325" s="6"/>
    </row>
    <row r="326" spans="3:10">
      <c r="C326" s="6"/>
      <c r="E326" s="6"/>
      <c r="F326" s="6"/>
      <c r="G326" s="6"/>
      <c r="H326" s="6"/>
      <c r="I326" s="6"/>
      <c r="J326" s="6"/>
    </row>
    <row r="327" spans="3:10">
      <c r="C327" s="6"/>
      <c r="E327" s="6"/>
      <c r="F327" s="6"/>
      <c r="G327" s="6"/>
      <c r="H327" s="6"/>
      <c r="I327" s="6"/>
      <c r="J327" s="6"/>
    </row>
    <row r="328" spans="3:10">
      <c r="C328" s="6"/>
      <c r="E328" s="6"/>
      <c r="F328" s="6"/>
      <c r="G328" s="6"/>
      <c r="H328" s="6"/>
      <c r="I328" s="6"/>
      <c r="J328" s="6"/>
    </row>
    <row r="329" spans="3:10">
      <c r="C329" s="6"/>
      <c r="E329" s="6"/>
      <c r="F329" s="6"/>
      <c r="G329" s="6"/>
      <c r="H329" s="6"/>
      <c r="I329" s="6"/>
      <c r="J329" s="6"/>
    </row>
    <row r="330" spans="3:10">
      <c r="C330" s="6"/>
      <c r="E330" s="6"/>
      <c r="F330" s="6"/>
      <c r="G330" s="6"/>
      <c r="H330" s="6"/>
      <c r="I330" s="6"/>
      <c r="J330" s="6"/>
    </row>
    <row r="331" spans="3:10">
      <c r="C331" s="6"/>
      <c r="E331" s="6"/>
      <c r="F331" s="6"/>
      <c r="G331" s="6"/>
      <c r="H331" s="6"/>
      <c r="I331" s="6"/>
      <c r="J331" s="6"/>
    </row>
    <row r="332" spans="3:10">
      <c r="C332" s="6"/>
      <c r="E332" s="6"/>
      <c r="F332" s="6"/>
      <c r="G332" s="6"/>
      <c r="H332" s="6"/>
      <c r="I332" s="6"/>
      <c r="J332" s="6"/>
    </row>
    <row r="333" spans="3:10">
      <c r="C333" s="6"/>
      <c r="E333" s="6"/>
      <c r="F333" s="6"/>
      <c r="G333" s="6"/>
      <c r="H333" s="6"/>
      <c r="I333" s="6"/>
      <c r="J333" s="6"/>
    </row>
    <row r="334" spans="3:10">
      <c r="C334" s="6"/>
      <c r="E334" s="6"/>
      <c r="F334" s="6"/>
      <c r="G334" s="6"/>
      <c r="H334" s="6"/>
      <c r="I334" s="6"/>
      <c r="J334" s="6"/>
    </row>
    <row r="335" spans="3:10">
      <c r="C335" s="6"/>
      <c r="E335" s="6"/>
      <c r="F335" s="6"/>
      <c r="G335" s="6"/>
      <c r="H335" s="6"/>
      <c r="I335" s="6"/>
      <c r="J335" s="6"/>
    </row>
    <row r="336" spans="3:10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</sheetData>
  <mergeCells count="45"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C15:AJ15"/>
    <mergeCell ref="E10:F10"/>
    <mergeCell ref="G10:H10"/>
    <mergeCell ref="E11:F11"/>
    <mergeCell ref="G11:H11"/>
    <mergeCell ref="E12:F12"/>
    <mergeCell ref="G12:H12"/>
    <mergeCell ref="X6:AA6"/>
    <mergeCell ref="AB6:AJ6"/>
    <mergeCell ref="C8:AJ8"/>
    <mergeCell ref="E9:F9"/>
    <mergeCell ref="G9:H9"/>
    <mergeCell ref="A2:J2"/>
    <mergeCell ref="A3:E3"/>
    <mergeCell ref="A4:G4"/>
    <mergeCell ref="A6:A7"/>
    <mergeCell ref="B6:B7"/>
    <mergeCell ref="C6:C7"/>
    <mergeCell ref="D6:D7"/>
    <mergeCell ref="E6:F7"/>
    <mergeCell ref="G6:H7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  <vt:lpstr>С3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123</cp:lastModifiedBy>
  <cp:lastPrinted>2019-09-27T05:55:56Z</cp:lastPrinted>
  <dcterms:created xsi:type="dcterms:W3CDTF">2002-09-22T07:35:02Z</dcterms:created>
  <dcterms:modified xsi:type="dcterms:W3CDTF">2019-12-02T09:52:15Z</dcterms:modified>
</cp:coreProperties>
</file>